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496" windowHeight="7620" activeTab="8"/>
  </bookViews>
  <sheets>
    <sheet name="INFO - 06.04.2023" sheetId="1" r:id="rId1"/>
    <sheet name="TI" sheetId="3" r:id="rId2"/>
    <sheet name="TA" sheetId="4" r:id="rId3"/>
    <sheet name="TL" sheetId="5" r:id="rId4"/>
    <sheet name="TP" sheetId="6" r:id="rId5"/>
    <sheet name="TE" sheetId="7" r:id="rId6"/>
    <sheet name="TH" sheetId="8" r:id="rId7"/>
    <sheet name="TM" sheetId="17" r:id="rId8"/>
    <sheet name="TF" sheetId="10" r:id="rId9"/>
    <sheet name="ZSZ s" sheetId="11" state="hidden" r:id="rId10"/>
    <sheet name="ZSZ b" sheetId="12" state="hidden" r:id="rId11"/>
    <sheet name="SB m" sheetId="19" r:id="rId12"/>
    <sheet name="SB CNC" sheetId="18" r:id="rId13"/>
    <sheet name="SB w" sheetId="15" r:id="rId14"/>
    <sheet name="ZSZ k - nie planowany" sheetId="16" state="hidden" r:id="rId15"/>
  </sheets>
  <definedNames>
    <definedName name="Blokowanie" localSheetId="12">'SB CNC'!#REF!,'SB CNC'!#REF!,'SB CNC'!#REF!,'SB CNC'!#REF!,'SB CNC'!#REF!,'SB CNC'!#REF!,'SB CNC'!#REF!,'SB CNC'!#REF!,'SB CNC'!#REF!,'SB CNC'!#REF!,'SB CNC'!#REF!,'SB CNC'!#REF!,'SB CNC'!#REF!</definedName>
    <definedName name="Blokowanie" localSheetId="11">'SB m'!#REF!,'SB m'!#REF!,'SB m'!#REF!,'SB m'!#REF!,'SB m'!#REF!,'SB m'!#REF!,'SB m'!#REF!,'SB m'!#REF!,'SB m'!#REF!,'SB m'!#REF!,'SB m'!#REF!,'SB m'!#REF!,'SB m'!#REF!</definedName>
    <definedName name="Blokowanie" localSheetId="13">#REF!</definedName>
    <definedName name="Blokowanie" localSheetId="2">#REF!</definedName>
    <definedName name="Blokowanie" localSheetId="5">#REF!</definedName>
    <definedName name="Blokowanie" localSheetId="8">#REF!</definedName>
    <definedName name="Blokowanie" localSheetId="6">#REF!</definedName>
    <definedName name="Blokowanie" localSheetId="1">#REF!</definedName>
    <definedName name="Blokowanie" localSheetId="3">#REF!</definedName>
    <definedName name="Blokowanie" localSheetId="7">#REF!</definedName>
    <definedName name="Blokowanie" localSheetId="4">#REF!</definedName>
    <definedName name="Blokowanie" localSheetId="10">#REF!</definedName>
    <definedName name="Blokowanie" localSheetId="14">#REF!</definedName>
    <definedName name="Blokowanie" localSheetId="9">#REF!</definedName>
    <definedName name="Blokowanie">#REF!</definedName>
    <definedName name="do_zablokowania" localSheetId="12">#REF!,#REF!,#REF!,#REF!,#REF!,#REF!,#REF!,#REF!,#REF!,#REF!,#REF!,#REF!,#REF!,#REF!,#REF!,#REF!</definedName>
    <definedName name="do_zablokowania" localSheetId="11">#REF!,#REF!,#REF!,#REF!,#REF!,#REF!,#REF!,#REF!,#REF!,#REF!,#REF!,#REF!,#REF!,#REF!,#REF!,#REF!</definedName>
    <definedName name="do_zablokowania" localSheetId="13">#REF!</definedName>
    <definedName name="do_zablokowania" localSheetId="2">#REF!</definedName>
    <definedName name="do_zablokowania" localSheetId="5">#REF!</definedName>
    <definedName name="do_zablokowania" localSheetId="8">#REF!</definedName>
    <definedName name="do_zablokowania" localSheetId="6">#REF!</definedName>
    <definedName name="do_zablokowania" localSheetId="1">#REF!</definedName>
    <definedName name="do_zablokowania" localSheetId="3">#REF!</definedName>
    <definedName name="do_zablokowania" localSheetId="7">#REF!</definedName>
    <definedName name="do_zablokowania" localSheetId="4">#REF!</definedName>
    <definedName name="do_zablokowania" localSheetId="10">#REF!</definedName>
    <definedName name="do_zablokowania" localSheetId="14">#REF!</definedName>
    <definedName name="do_zablokowania" localSheetId="9">#REF!</definedName>
    <definedName name="do_zablokowania">#REF!</definedName>
    <definedName name="do_zablokowania2">#REF!</definedName>
    <definedName name="fegrg" localSheetId="12">#REF!,#REF!,#REF!,#REF!,#REF!,#REF!,#REF!,#REF!,#REF!,#REF!,#REF!,#REF!,#REF!,#REF!,#REF!,#REF!</definedName>
    <definedName name="fegrg" localSheetId="11">#REF!,#REF!,#REF!,#REF!,#REF!,#REF!,#REF!,#REF!,#REF!,#REF!,#REF!,#REF!,#REF!,#REF!,#REF!,#REF!</definedName>
    <definedName name="fegrg" localSheetId="7">#REF!,#REF!,#REF!,#REF!,#REF!,#REF!,#REF!,#REF!,#REF!,#REF!,#REF!,#REF!,#REF!,#REF!,#REF!,#REF!</definedName>
    <definedName name="fegrg">#REF!</definedName>
    <definedName name="TF_new">#REF!</definedName>
    <definedName name="TUF" localSheetId="12">#REF!,#REF!,#REF!,#REF!,#REF!,#REF!,#REF!,#REF!,#REF!,#REF!,#REF!,#REF!,#REF!,#REF!,#REF!,#REF!</definedName>
    <definedName name="TUF" localSheetId="11">#REF!,#REF!,#REF!,#REF!,#REF!,#REF!,#REF!,#REF!,#REF!,#REF!,#REF!,#REF!,#REF!,#REF!,#REF!,#REF!</definedName>
    <definedName name="TUF" localSheetId="13">#REF!</definedName>
    <definedName name="TUF" localSheetId="2">#REF!</definedName>
    <definedName name="TUF" localSheetId="5">#REF!</definedName>
    <definedName name="TUF" localSheetId="8">#REF!</definedName>
    <definedName name="TUF" localSheetId="6">#REF!</definedName>
    <definedName name="TUF" localSheetId="1">#REF!</definedName>
    <definedName name="TUF" localSheetId="3">#REF!</definedName>
    <definedName name="TUF" localSheetId="7">#REF!</definedName>
    <definedName name="TUF" localSheetId="4">#REF!</definedName>
    <definedName name="TUF" localSheetId="10">#REF!</definedName>
    <definedName name="TUF">#REF!</definedName>
    <definedName name="zzzz" localSheetId="12">#REF!,#REF!,#REF!,#REF!,#REF!,#REF!,#REF!,#REF!,#REF!,#REF!,#REF!,#REF!,#REF!,#REF!,#REF!,#REF!</definedName>
    <definedName name="zzzz" localSheetId="11">#REF!,#REF!,#REF!,#REF!,#REF!,#REF!,#REF!,#REF!,#REF!,#REF!,#REF!,#REF!,#REF!,#REF!,#REF!,#REF!</definedName>
    <definedName name="zzzz" localSheetId="13">#REF!</definedName>
    <definedName name="zzzz" localSheetId="2">#REF!</definedName>
    <definedName name="zzzz" localSheetId="5">#REF!</definedName>
    <definedName name="zzzz" localSheetId="8">#REF!</definedName>
    <definedName name="zzzz" localSheetId="6">#REF!</definedName>
    <definedName name="zzzz" localSheetId="3">#REF!</definedName>
    <definedName name="zzzz" localSheetId="7">#REF!</definedName>
    <definedName name="zzzz" localSheetId="4">#REF!</definedName>
    <definedName name="zzzz">#REF!</definedName>
  </definedNames>
  <calcPr calcId="162913"/>
</workbook>
</file>

<file path=xl/calcChain.xml><?xml version="1.0" encoding="utf-8"?>
<calcChain xmlns="http://schemas.openxmlformats.org/spreadsheetml/2006/main">
  <c r="A44" i="10" l="1"/>
  <c r="A46" i="7"/>
  <c r="A52" i="17"/>
  <c r="U15" i="10" l="1"/>
  <c r="U15" i="17"/>
  <c r="U15" i="8"/>
  <c r="U15" i="7"/>
  <c r="U15" i="6"/>
  <c r="U15" i="5"/>
  <c r="U15" i="4"/>
  <c r="U15" i="3"/>
  <c r="P44" i="10"/>
  <c r="P48" i="17"/>
  <c r="P52" i="17"/>
  <c r="A48" i="8"/>
  <c r="P48" i="8"/>
  <c r="P46" i="7"/>
  <c r="A45" i="6"/>
  <c r="P45" i="6"/>
  <c r="P47" i="4"/>
  <c r="A47" i="4"/>
  <c r="A49" i="3"/>
  <c r="P49" i="3"/>
  <c r="P45" i="5"/>
  <c r="A45" i="5"/>
  <c r="A104" i="3"/>
  <c r="A106" i="3"/>
  <c r="A107" i="3"/>
  <c r="A108" i="3"/>
  <c r="A94" i="3"/>
  <c r="A95" i="3"/>
  <c r="A96" i="3"/>
  <c r="A98" i="3"/>
  <c r="A99" i="3"/>
  <c r="A100" i="3"/>
  <c r="A102" i="3"/>
  <c r="A103" i="3"/>
  <c r="A90" i="3"/>
  <c r="A91" i="3"/>
  <c r="A92" i="3"/>
  <c r="A87" i="3"/>
  <c r="A88" i="3"/>
  <c r="A86" i="3"/>
  <c r="P44" i="4" l="1"/>
  <c r="P35" i="10" l="1"/>
  <c r="P62" i="17" l="1"/>
  <c r="V13" i="5" l="1"/>
  <c r="V14" i="5"/>
  <c r="E12" i="10" l="1"/>
  <c r="E12" i="17"/>
  <c r="E12" i="8"/>
  <c r="E12" i="7"/>
  <c r="E12" i="6"/>
  <c r="E12" i="5"/>
  <c r="E12" i="4"/>
  <c r="I38" i="18" l="1"/>
  <c r="I38" i="19"/>
  <c r="I41" i="15"/>
  <c r="A47" i="17" l="1"/>
  <c r="A48" i="17"/>
  <c r="A49" i="17"/>
  <c r="A50" i="17"/>
  <c r="A51" i="17"/>
  <c r="A53" i="17"/>
  <c r="A54" i="17"/>
  <c r="A55" i="17"/>
  <c r="A46" i="17"/>
  <c r="I33" i="19" l="1"/>
  <c r="I27" i="19"/>
  <c r="I28" i="19"/>
  <c r="I29" i="19"/>
  <c r="I30" i="19"/>
  <c r="I31" i="19"/>
  <c r="I26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11" i="19"/>
  <c r="F22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8" i="15"/>
  <c r="I33" i="18"/>
  <c r="J33" i="18" s="1"/>
  <c r="I27" i="18"/>
  <c r="J26" i="18" s="1"/>
  <c r="K26" i="18" s="1"/>
  <c r="I28" i="18"/>
  <c r="I29" i="18"/>
  <c r="I30" i="18"/>
  <c r="I31" i="18"/>
  <c r="I26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11" i="18"/>
  <c r="F25" i="18"/>
  <c r="F32" i="18"/>
  <c r="F34" i="18"/>
  <c r="G31" i="15"/>
  <c r="H31" i="15"/>
  <c r="L33" i="18" l="1"/>
  <c r="F35" i="18"/>
  <c r="A33" i="18"/>
  <c r="A27" i="18"/>
  <c r="A28" i="18"/>
  <c r="A29" i="18"/>
  <c r="A30" i="18"/>
  <c r="A31" i="18"/>
  <c r="A26" i="18"/>
  <c r="A33" i="19"/>
  <c r="A27" i="19"/>
  <c r="A28" i="19"/>
  <c r="A29" i="19"/>
  <c r="A30" i="19"/>
  <c r="A31" i="19"/>
  <c r="A26" i="19"/>
  <c r="I36" i="19"/>
  <c r="H34" i="19"/>
  <c r="G34" i="19"/>
  <c r="F34" i="19"/>
  <c r="J33" i="19"/>
  <c r="H32" i="19"/>
  <c r="G32" i="19"/>
  <c r="F32" i="19"/>
  <c r="H25" i="19"/>
  <c r="G25" i="19"/>
  <c r="F25" i="19"/>
  <c r="A43" i="10"/>
  <c r="A45" i="10"/>
  <c r="A46" i="10"/>
  <c r="A47" i="10"/>
  <c r="A42" i="10"/>
  <c r="A34" i="10"/>
  <c r="A35" i="10"/>
  <c r="A37" i="10"/>
  <c r="A38" i="10"/>
  <c r="A39" i="10"/>
  <c r="A40" i="10"/>
  <c r="A33" i="10"/>
  <c r="P54" i="17"/>
  <c r="P55" i="17"/>
  <c r="A34" i="17"/>
  <c r="A35" i="17"/>
  <c r="A36" i="17"/>
  <c r="A37" i="17"/>
  <c r="A38" i="17"/>
  <c r="A39" i="17"/>
  <c r="A40" i="17"/>
  <c r="A41" i="17"/>
  <c r="A42" i="17"/>
  <c r="A43" i="17"/>
  <c r="A44" i="17"/>
  <c r="A33" i="17"/>
  <c r="A43" i="8"/>
  <c r="A44" i="8"/>
  <c r="A45" i="8"/>
  <c r="A46" i="8"/>
  <c r="A47" i="8"/>
  <c r="A49" i="8"/>
  <c r="A50" i="8"/>
  <c r="A51" i="8"/>
  <c r="A42" i="8"/>
  <c r="A34" i="8"/>
  <c r="A35" i="8"/>
  <c r="A36" i="8"/>
  <c r="A37" i="8"/>
  <c r="A38" i="8"/>
  <c r="A39" i="8"/>
  <c r="A40" i="8"/>
  <c r="A33" i="8"/>
  <c r="A42" i="7"/>
  <c r="A43" i="7"/>
  <c r="A44" i="7"/>
  <c r="A45" i="7"/>
  <c r="A47" i="7"/>
  <c r="A48" i="7"/>
  <c r="A49" i="7"/>
  <c r="A41" i="7"/>
  <c r="A34" i="7"/>
  <c r="A35" i="7"/>
  <c r="A36" i="7"/>
  <c r="A37" i="7"/>
  <c r="A38" i="7"/>
  <c r="A39" i="7"/>
  <c r="A33" i="7"/>
  <c r="A46" i="6"/>
  <c r="A47" i="6"/>
  <c r="A48" i="6"/>
  <c r="A49" i="6"/>
  <c r="A50" i="6"/>
  <c r="A44" i="6"/>
  <c r="I36" i="18"/>
  <c r="H34" i="18"/>
  <c r="G34" i="18"/>
  <c r="I34" i="18" s="1"/>
  <c r="H32" i="18"/>
  <c r="G32" i="18"/>
  <c r="I32" i="18" s="1"/>
  <c r="H25" i="18"/>
  <c r="G25" i="18"/>
  <c r="P59" i="17"/>
  <c r="P58" i="17"/>
  <c r="O56" i="17"/>
  <c r="N56" i="17"/>
  <c r="M56" i="17"/>
  <c r="L56" i="17"/>
  <c r="K56" i="17"/>
  <c r="J56" i="17"/>
  <c r="I56" i="17"/>
  <c r="H56" i="17"/>
  <c r="G56" i="17"/>
  <c r="F56" i="17"/>
  <c r="P53" i="17"/>
  <c r="Q53" i="17" s="1"/>
  <c r="P51" i="17"/>
  <c r="Q51" i="17" s="1"/>
  <c r="P50" i="17"/>
  <c r="Q50" i="17" s="1"/>
  <c r="P49" i="17"/>
  <c r="Q49" i="17" s="1"/>
  <c r="P47" i="17"/>
  <c r="Q47" i="17" s="1"/>
  <c r="P46" i="17"/>
  <c r="Q46" i="17" s="1"/>
  <c r="O45" i="17"/>
  <c r="N45" i="17"/>
  <c r="M45" i="17"/>
  <c r="L45" i="17"/>
  <c r="K45" i="17"/>
  <c r="J45" i="17"/>
  <c r="I45" i="17"/>
  <c r="I57" i="17" s="1"/>
  <c r="H45" i="17"/>
  <c r="G45" i="17"/>
  <c r="F45" i="17"/>
  <c r="P44" i="17"/>
  <c r="Q44" i="17" s="1"/>
  <c r="P43" i="17"/>
  <c r="Q43" i="17" s="1"/>
  <c r="P42" i="17"/>
  <c r="Q42" i="17" s="1"/>
  <c r="P41" i="17"/>
  <c r="Q41" i="17" s="1"/>
  <c r="P40" i="17"/>
  <c r="Q40" i="17" s="1"/>
  <c r="P39" i="17"/>
  <c r="Q39" i="17" s="1"/>
  <c r="P38" i="17"/>
  <c r="Q38" i="17" s="1"/>
  <c r="P37" i="17"/>
  <c r="Q37" i="17" s="1"/>
  <c r="P36" i="17"/>
  <c r="Q36" i="17" s="1"/>
  <c r="P35" i="17"/>
  <c r="Q35" i="17" s="1"/>
  <c r="P34" i="17"/>
  <c r="Q34" i="17" s="1"/>
  <c r="P33" i="17"/>
  <c r="Q33" i="17" s="1"/>
  <c r="O32" i="17"/>
  <c r="N32" i="17"/>
  <c r="M32" i="17"/>
  <c r="L32" i="17"/>
  <c r="K32" i="17"/>
  <c r="J32" i="17"/>
  <c r="I32" i="17"/>
  <c r="H32" i="17"/>
  <c r="G32" i="17"/>
  <c r="F32" i="17"/>
  <c r="P31" i="17"/>
  <c r="P30" i="17"/>
  <c r="O28" i="17"/>
  <c r="N28" i="17"/>
  <c r="M28" i="17"/>
  <c r="L28" i="17"/>
  <c r="K28" i="17"/>
  <c r="J28" i="17"/>
  <c r="I28" i="17"/>
  <c r="I60" i="17" s="1"/>
  <c r="H28" i="17"/>
  <c r="G28" i="17"/>
  <c r="F28" i="17"/>
  <c r="P27" i="17"/>
  <c r="P26" i="17"/>
  <c r="P25" i="17"/>
  <c r="P24" i="17"/>
  <c r="E24" i="17"/>
  <c r="P23" i="17"/>
  <c r="E23" i="17"/>
  <c r="P22" i="17"/>
  <c r="E22" i="17"/>
  <c r="P21" i="17"/>
  <c r="E21" i="17"/>
  <c r="P20" i="17"/>
  <c r="E20" i="17"/>
  <c r="P19" i="17"/>
  <c r="E19" i="17"/>
  <c r="P18" i="17"/>
  <c r="P17" i="17"/>
  <c r="E17" i="17"/>
  <c r="P16" i="17"/>
  <c r="E16" i="17"/>
  <c r="P15" i="17"/>
  <c r="V14" i="17"/>
  <c r="P14" i="17"/>
  <c r="V13" i="17"/>
  <c r="P13" i="17"/>
  <c r="Q13" i="17" s="1"/>
  <c r="E13" i="17"/>
  <c r="P12" i="17"/>
  <c r="H5" i="17"/>
  <c r="D5" i="17"/>
  <c r="A34" i="6"/>
  <c r="A35" i="6"/>
  <c r="A36" i="6"/>
  <c r="A37" i="6"/>
  <c r="A38" i="6"/>
  <c r="A39" i="6"/>
  <c r="A40" i="6"/>
  <c r="A41" i="6"/>
  <c r="A42" i="6"/>
  <c r="A33" i="6"/>
  <c r="A42" i="5"/>
  <c r="A43" i="5"/>
  <c r="A44" i="5"/>
  <c r="A46" i="5"/>
  <c r="A47" i="5"/>
  <c r="A48" i="5"/>
  <c r="A41" i="5"/>
  <c r="A34" i="5"/>
  <c r="A35" i="5"/>
  <c r="A36" i="5"/>
  <c r="A37" i="5"/>
  <c r="A39" i="5"/>
  <c r="A33" i="5"/>
  <c r="A44" i="4"/>
  <c r="A45" i="4"/>
  <c r="A46" i="4"/>
  <c r="A48" i="4"/>
  <c r="A49" i="4"/>
  <c r="A50" i="4"/>
  <c r="A43" i="4"/>
  <c r="A34" i="4"/>
  <c r="A35" i="4"/>
  <c r="A36" i="4"/>
  <c r="A37" i="4"/>
  <c r="A38" i="4"/>
  <c r="A39" i="4"/>
  <c r="A40" i="4"/>
  <c r="A41" i="4"/>
  <c r="A33" i="4"/>
  <c r="A45" i="3"/>
  <c r="A46" i="3"/>
  <c r="A47" i="3"/>
  <c r="A48" i="3"/>
  <c r="A50" i="3"/>
  <c r="A51" i="3"/>
  <c r="A52" i="3"/>
  <c r="A44" i="3"/>
  <c r="A34" i="3"/>
  <c r="A35" i="3"/>
  <c r="A36" i="3"/>
  <c r="A37" i="3"/>
  <c r="A38" i="3"/>
  <c r="A39" i="3"/>
  <c r="A40" i="3"/>
  <c r="A41" i="3"/>
  <c r="A42" i="3"/>
  <c r="A33" i="3"/>
  <c r="I34" i="19" l="1"/>
  <c r="F37" i="18"/>
  <c r="I32" i="19"/>
  <c r="M57" i="17"/>
  <c r="H35" i="18"/>
  <c r="I35" i="18" s="1"/>
  <c r="I61" i="17"/>
  <c r="I74" i="17" s="1"/>
  <c r="P32" i="17"/>
  <c r="M60" i="17"/>
  <c r="M61" i="17" s="1"/>
  <c r="M74" i="17" s="1"/>
  <c r="G35" i="19"/>
  <c r="G37" i="19" s="1"/>
  <c r="G43" i="19" s="1"/>
  <c r="J26" i="19"/>
  <c r="K26" i="19" s="1"/>
  <c r="L33" i="19" s="1"/>
  <c r="I25" i="18"/>
  <c r="G35" i="18"/>
  <c r="G37" i="18" s="1"/>
  <c r="G43" i="18" s="1"/>
  <c r="Q19" i="17"/>
  <c r="P45" i="17"/>
  <c r="G57" i="17"/>
  <c r="G60" i="17" s="1"/>
  <c r="G61" i="17" s="1"/>
  <c r="G74" i="17" s="1"/>
  <c r="K57" i="17"/>
  <c r="K60" i="17" s="1"/>
  <c r="K61" i="17" s="1"/>
  <c r="K74" i="17" s="1"/>
  <c r="O57" i="17"/>
  <c r="O60" i="17" s="1"/>
  <c r="O61" i="17" s="1"/>
  <c r="O74" i="17" s="1"/>
  <c r="H57" i="17"/>
  <c r="H60" i="17" s="1"/>
  <c r="H61" i="17" s="1"/>
  <c r="H74" i="17" s="1"/>
  <c r="L57" i="17"/>
  <c r="L60" i="17" s="1"/>
  <c r="L61" i="17" s="1"/>
  <c r="L74" i="17" s="1"/>
  <c r="P56" i="17"/>
  <c r="F35" i="19"/>
  <c r="H35" i="19"/>
  <c r="H37" i="19" s="1"/>
  <c r="H43" i="19" s="1"/>
  <c r="F57" i="17"/>
  <c r="F60" i="17" s="1"/>
  <c r="F61" i="17" s="1"/>
  <c r="J57" i="17"/>
  <c r="J60" i="17" s="1"/>
  <c r="J61" i="17" s="1"/>
  <c r="J74" i="17" s="1"/>
  <c r="N57" i="17"/>
  <c r="N60" i="17" s="1"/>
  <c r="N61" i="17" s="1"/>
  <c r="N74" i="17" s="1"/>
  <c r="H37" i="18"/>
  <c r="H43" i="18" s="1"/>
  <c r="I25" i="19"/>
  <c r="R39" i="17"/>
  <c r="R49" i="17"/>
  <c r="P28" i="17"/>
  <c r="M35" i="16"/>
  <c r="L35" i="16"/>
  <c r="K33" i="16"/>
  <c r="J33" i="16"/>
  <c r="I33" i="16"/>
  <c r="H33" i="16"/>
  <c r="G33" i="16"/>
  <c r="F33" i="16"/>
  <c r="L32" i="16"/>
  <c r="M32" i="16" s="1"/>
  <c r="K31" i="16"/>
  <c r="J31" i="16"/>
  <c r="I31" i="16"/>
  <c r="I34" i="16" s="1"/>
  <c r="H31" i="16"/>
  <c r="G31" i="16"/>
  <c r="F31" i="16"/>
  <c r="L29" i="16"/>
  <c r="M29" i="16" s="1"/>
  <c r="L27" i="16"/>
  <c r="M27" i="16" s="1"/>
  <c r="L25" i="16"/>
  <c r="M25" i="16" s="1"/>
  <c r="L24" i="16"/>
  <c r="M24" i="16" s="1"/>
  <c r="L23" i="16"/>
  <c r="M23" i="16" s="1"/>
  <c r="M22" i="16"/>
  <c r="L22" i="16"/>
  <c r="Q21" i="16"/>
  <c r="K21" i="16"/>
  <c r="J21" i="16"/>
  <c r="I21" i="16"/>
  <c r="H21" i="16"/>
  <c r="G21" i="16"/>
  <c r="F21" i="16"/>
  <c r="L20" i="16"/>
  <c r="M20" i="16" s="1"/>
  <c r="L19" i="16"/>
  <c r="M19" i="16" s="1"/>
  <c r="L18" i="16"/>
  <c r="M18" i="16" s="1"/>
  <c r="L17" i="16"/>
  <c r="M17" i="16" s="1"/>
  <c r="L16" i="16"/>
  <c r="M16" i="16" s="1"/>
  <c r="L15" i="16"/>
  <c r="M15" i="16" s="1"/>
  <c r="L14" i="16"/>
  <c r="M14" i="16" s="1"/>
  <c r="L13" i="16"/>
  <c r="M13" i="16" s="1"/>
  <c r="L12" i="16"/>
  <c r="M12" i="16" s="1"/>
  <c r="V11" i="16"/>
  <c r="L11" i="16"/>
  <c r="M11" i="16" s="1"/>
  <c r="V10" i="16"/>
  <c r="L10" i="16"/>
  <c r="M10" i="16" s="1"/>
  <c r="L9" i="16"/>
  <c r="M9" i="16" s="1"/>
  <c r="L8" i="16"/>
  <c r="M8" i="16" s="1"/>
  <c r="L7" i="16"/>
  <c r="I39" i="15"/>
  <c r="H37" i="15"/>
  <c r="H38" i="15" s="1"/>
  <c r="G37" i="15"/>
  <c r="G38" i="15" s="1"/>
  <c r="F37" i="15"/>
  <c r="I31" i="15"/>
  <c r="H22" i="15"/>
  <c r="G22" i="15"/>
  <c r="M36" i="12"/>
  <c r="L36" i="12"/>
  <c r="K34" i="12"/>
  <c r="J34" i="12"/>
  <c r="I34" i="12"/>
  <c r="H34" i="12"/>
  <c r="G34" i="12"/>
  <c r="F34" i="12"/>
  <c r="L33" i="12"/>
  <c r="M33" i="12" s="1"/>
  <c r="V11" i="12" s="1"/>
  <c r="L32" i="12"/>
  <c r="M32" i="12" s="1"/>
  <c r="L31" i="12"/>
  <c r="M31" i="12" s="1"/>
  <c r="N31" i="12" s="1"/>
  <c r="K30" i="12"/>
  <c r="K35" i="12" s="1"/>
  <c r="J30" i="12"/>
  <c r="I30" i="12"/>
  <c r="H30" i="12"/>
  <c r="G30" i="12"/>
  <c r="F30" i="12"/>
  <c r="L29" i="12"/>
  <c r="M29" i="12" s="1"/>
  <c r="L28" i="12"/>
  <c r="M28" i="12" s="1"/>
  <c r="V10" i="12" s="1"/>
  <c r="L27" i="12"/>
  <c r="M27" i="12" s="1"/>
  <c r="L26" i="12"/>
  <c r="M26" i="12" s="1"/>
  <c r="L25" i="12"/>
  <c r="M25" i="12" s="1"/>
  <c r="L24" i="12"/>
  <c r="M24" i="12" s="1"/>
  <c r="L23" i="12"/>
  <c r="M23" i="12" s="1"/>
  <c r="L22" i="12"/>
  <c r="M22" i="12" s="1"/>
  <c r="Q21" i="12"/>
  <c r="K21" i="12"/>
  <c r="J21" i="12"/>
  <c r="I21" i="12"/>
  <c r="H21" i="12"/>
  <c r="G21" i="12"/>
  <c r="F21" i="12"/>
  <c r="L20" i="12"/>
  <c r="M20" i="12" s="1"/>
  <c r="L19" i="12"/>
  <c r="M19" i="12" s="1"/>
  <c r="L18" i="12"/>
  <c r="M18" i="12" s="1"/>
  <c r="M17" i="12"/>
  <c r="L17" i="12"/>
  <c r="L16" i="12"/>
  <c r="M16" i="12" s="1"/>
  <c r="L15" i="12"/>
  <c r="M15" i="12" s="1"/>
  <c r="L14" i="12"/>
  <c r="M14" i="12" s="1"/>
  <c r="L13" i="12"/>
  <c r="M13" i="12" s="1"/>
  <c r="L12" i="12"/>
  <c r="M12" i="12" s="1"/>
  <c r="L11" i="12"/>
  <c r="M11" i="12" s="1"/>
  <c r="L10" i="12"/>
  <c r="M10" i="12" s="1"/>
  <c r="L9" i="12"/>
  <c r="M9" i="12" s="1"/>
  <c r="L8" i="12"/>
  <c r="M8" i="12" s="1"/>
  <c r="L7" i="12"/>
  <c r="M37" i="11"/>
  <c r="L37" i="11"/>
  <c r="K35" i="11"/>
  <c r="J35" i="11"/>
  <c r="I35" i="11"/>
  <c r="H35" i="11"/>
  <c r="G35" i="11"/>
  <c r="F35" i="11"/>
  <c r="L33" i="11"/>
  <c r="M33" i="11" s="1"/>
  <c r="L32" i="11"/>
  <c r="M32" i="11" s="1"/>
  <c r="L31" i="11"/>
  <c r="M31" i="11" s="1"/>
  <c r="K30" i="11"/>
  <c r="J30" i="11"/>
  <c r="J36" i="11" s="1"/>
  <c r="I30" i="11"/>
  <c r="H30" i="11"/>
  <c r="G30" i="11"/>
  <c r="G36" i="11" s="1"/>
  <c r="F30" i="11"/>
  <c r="L29" i="11"/>
  <c r="M29" i="11" s="1"/>
  <c r="L28" i="11"/>
  <c r="M28" i="11" s="1"/>
  <c r="L27" i="11"/>
  <c r="M27" i="11" s="1"/>
  <c r="L25" i="11"/>
  <c r="M25" i="11" s="1"/>
  <c r="L24" i="11"/>
  <c r="M24" i="11" s="1"/>
  <c r="L23" i="11"/>
  <c r="M23" i="11" s="1"/>
  <c r="L22" i="11"/>
  <c r="M22" i="11" s="1"/>
  <c r="Q21" i="11"/>
  <c r="K21" i="11"/>
  <c r="J21" i="11"/>
  <c r="J38" i="11" s="1"/>
  <c r="J42" i="11" s="1"/>
  <c r="I21" i="11"/>
  <c r="H21" i="11"/>
  <c r="G21" i="11"/>
  <c r="F21" i="11"/>
  <c r="L20" i="11"/>
  <c r="M20" i="11" s="1"/>
  <c r="L19" i="11"/>
  <c r="M19" i="11" s="1"/>
  <c r="L18" i="11"/>
  <c r="M18" i="11" s="1"/>
  <c r="L17" i="11"/>
  <c r="M17" i="11" s="1"/>
  <c r="L16" i="11"/>
  <c r="M16" i="11" s="1"/>
  <c r="L15" i="11"/>
  <c r="M15" i="11" s="1"/>
  <c r="L14" i="11"/>
  <c r="M14" i="11" s="1"/>
  <c r="L13" i="11"/>
  <c r="M13" i="11" s="1"/>
  <c r="L12" i="11"/>
  <c r="M12" i="11" s="1"/>
  <c r="V11" i="11"/>
  <c r="L11" i="11"/>
  <c r="M11" i="11" s="1"/>
  <c r="V10" i="11"/>
  <c r="L10" i="11"/>
  <c r="M10" i="11" s="1"/>
  <c r="L9" i="11"/>
  <c r="M9" i="11" s="1"/>
  <c r="L8" i="11"/>
  <c r="M8" i="11" s="1"/>
  <c r="L7" i="11"/>
  <c r="M7" i="11" s="1"/>
  <c r="P54" i="10"/>
  <c r="P51" i="10"/>
  <c r="P50" i="10"/>
  <c r="O48" i="10"/>
  <c r="N48" i="10"/>
  <c r="M48" i="10"/>
  <c r="L48" i="10"/>
  <c r="L49" i="10" s="1"/>
  <c r="K48" i="10"/>
  <c r="J48" i="10"/>
  <c r="I48" i="10"/>
  <c r="H48" i="10"/>
  <c r="G48" i="10"/>
  <c r="F48" i="10"/>
  <c r="P47" i="10"/>
  <c r="P46" i="10"/>
  <c r="P45" i="10"/>
  <c r="P43" i="10"/>
  <c r="P42" i="10"/>
  <c r="O41" i="10"/>
  <c r="N41" i="10"/>
  <c r="M41" i="10"/>
  <c r="L41" i="10"/>
  <c r="K41" i="10"/>
  <c r="J41" i="10"/>
  <c r="I41" i="10"/>
  <c r="H41" i="10"/>
  <c r="G41" i="10"/>
  <c r="F41" i="10"/>
  <c r="P40" i="10"/>
  <c r="P39" i="10"/>
  <c r="P38" i="10"/>
  <c r="P37" i="10"/>
  <c r="P34" i="10"/>
  <c r="P33" i="10"/>
  <c r="O32" i="10"/>
  <c r="N32" i="10"/>
  <c r="M32" i="10"/>
  <c r="L32" i="10"/>
  <c r="K32" i="10"/>
  <c r="J32" i="10"/>
  <c r="I32" i="10"/>
  <c r="H32" i="10"/>
  <c r="G32" i="10"/>
  <c r="F32" i="10"/>
  <c r="P31" i="10"/>
  <c r="P30" i="10"/>
  <c r="O28" i="10"/>
  <c r="N28" i="10"/>
  <c r="M28" i="10"/>
  <c r="L28" i="10"/>
  <c r="K28" i="10"/>
  <c r="J28" i="10"/>
  <c r="I28" i="10"/>
  <c r="H28" i="10"/>
  <c r="G28" i="10"/>
  <c r="F28" i="10"/>
  <c r="P27" i="10"/>
  <c r="P26" i="10"/>
  <c r="P25" i="10"/>
  <c r="P24" i="10"/>
  <c r="E24" i="10"/>
  <c r="P23" i="10"/>
  <c r="E23" i="10"/>
  <c r="P22" i="10"/>
  <c r="E22" i="10"/>
  <c r="P21" i="10"/>
  <c r="E21" i="10"/>
  <c r="P20" i="10"/>
  <c r="E20" i="10"/>
  <c r="P19" i="10"/>
  <c r="E19" i="10"/>
  <c r="P18" i="10"/>
  <c r="P17" i="10"/>
  <c r="E17" i="10"/>
  <c r="P16" i="10"/>
  <c r="E16" i="10"/>
  <c r="P15" i="10"/>
  <c r="V14" i="10"/>
  <c r="P14" i="10"/>
  <c r="V13" i="10"/>
  <c r="P13" i="10"/>
  <c r="E13" i="10"/>
  <c r="P12" i="10"/>
  <c r="H5" i="10"/>
  <c r="D5" i="10"/>
  <c r="P58" i="8"/>
  <c r="P55" i="8"/>
  <c r="P54" i="8"/>
  <c r="O52" i="8"/>
  <c r="N52" i="8"/>
  <c r="M52" i="8"/>
  <c r="L52" i="8"/>
  <c r="K52" i="8"/>
  <c r="J52" i="8"/>
  <c r="I52" i="8"/>
  <c r="H52" i="8"/>
  <c r="G52" i="8"/>
  <c r="F52" i="8"/>
  <c r="P51" i="8"/>
  <c r="P50" i="8"/>
  <c r="P49" i="8"/>
  <c r="P47" i="8"/>
  <c r="P46" i="8"/>
  <c r="P45" i="8"/>
  <c r="P44" i="8"/>
  <c r="P43" i="8"/>
  <c r="P42" i="8"/>
  <c r="O41" i="8"/>
  <c r="N41" i="8"/>
  <c r="M41" i="8"/>
  <c r="L41" i="8"/>
  <c r="K41" i="8"/>
  <c r="J41" i="8"/>
  <c r="I41" i="8"/>
  <c r="H41" i="8"/>
  <c r="G41" i="8"/>
  <c r="F41" i="8"/>
  <c r="P40" i="8"/>
  <c r="P39" i="8"/>
  <c r="P38" i="8"/>
  <c r="P37" i="8"/>
  <c r="P36" i="8"/>
  <c r="P35" i="8"/>
  <c r="P34" i="8"/>
  <c r="P33" i="8"/>
  <c r="O32" i="8"/>
  <c r="N32" i="8"/>
  <c r="M32" i="8"/>
  <c r="L32" i="8"/>
  <c r="K32" i="8"/>
  <c r="J32" i="8"/>
  <c r="I32" i="8"/>
  <c r="H32" i="8"/>
  <c r="G32" i="8"/>
  <c r="F32" i="8"/>
  <c r="P31" i="8"/>
  <c r="P30" i="8"/>
  <c r="O28" i="8"/>
  <c r="N28" i="8"/>
  <c r="M28" i="8"/>
  <c r="L28" i="8"/>
  <c r="K28" i="8"/>
  <c r="J28" i="8"/>
  <c r="I28" i="8"/>
  <c r="H28" i="8"/>
  <c r="G28" i="8"/>
  <c r="F28" i="8"/>
  <c r="P27" i="8"/>
  <c r="P26" i="8"/>
  <c r="P25" i="8"/>
  <c r="P24" i="8"/>
  <c r="E24" i="8"/>
  <c r="P23" i="8"/>
  <c r="E23" i="8"/>
  <c r="P22" i="8"/>
  <c r="E22" i="8"/>
  <c r="P21" i="8"/>
  <c r="E21" i="8"/>
  <c r="P20" i="8"/>
  <c r="E20" i="8"/>
  <c r="P19" i="8"/>
  <c r="E19" i="8"/>
  <c r="P18" i="8"/>
  <c r="P17" i="8"/>
  <c r="E17" i="8"/>
  <c r="P16" i="8"/>
  <c r="E16" i="8"/>
  <c r="P15" i="8"/>
  <c r="V14" i="8"/>
  <c r="P14" i="8"/>
  <c r="V13" i="8"/>
  <c r="P13" i="8"/>
  <c r="E13" i="8"/>
  <c r="P12" i="8"/>
  <c r="H5" i="8"/>
  <c r="D5" i="8"/>
  <c r="P56" i="7"/>
  <c r="P53" i="7"/>
  <c r="P52" i="7"/>
  <c r="O50" i="7"/>
  <c r="N50" i="7"/>
  <c r="M50" i="7"/>
  <c r="L50" i="7"/>
  <c r="K50" i="7"/>
  <c r="J50" i="7"/>
  <c r="I50" i="7"/>
  <c r="I51" i="7" s="1"/>
  <c r="H50" i="7"/>
  <c r="G50" i="7"/>
  <c r="F50" i="7"/>
  <c r="P49" i="7"/>
  <c r="P48" i="7"/>
  <c r="P47" i="7"/>
  <c r="P45" i="7"/>
  <c r="P44" i="7"/>
  <c r="P43" i="7"/>
  <c r="P42" i="7"/>
  <c r="P41" i="7"/>
  <c r="O40" i="7"/>
  <c r="N40" i="7"/>
  <c r="M40" i="7"/>
  <c r="L40" i="7"/>
  <c r="K40" i="7"/>
  <c r="J40" i="7"/>
  <c r="I40" i="7"/>
  <c r="H40" i="7"/>
  <c r="G40" i="7"/>
  <c r="F40" i="7"/>
  <c r="P39" i="7"/>
  <c r="P38" i="7"/>
  <c r="P37" i="7"/>
  <c r="P36" i="7"/>
  <c r="P35" i="7"/>
  <c r="P34" i="7"/>
  <c r="P33" i="7"/>
  <c r="O32" i="7"/>
  <c r="N32" i="7"/>
  <c r="M32" i="7"/>
  <c r="L32" i="7"/>
  <c r="K32" i="7"/>
  <c r="J32" i="7"/>
  <c r="I32" i="7"/>
  <c r="H32" i="7"/>
  <c r="G32" i="7"/>
  <c r="F32" i="7"/>
  <c r="P31" i="7"/>
  <c r="P30" i="7"/>
  <c r="O28" i="7"/>
  <c r="N28" i="7"/>
  <c r="M28" i="7"/>
  <c r="L28" i="7"/>
  <c r="K28" i="7"/>
  <c r="J28" i="7"/>
  <c r="I28" i="7"/>
  <c r="H28" i="7"/>
  <c r="G28" i="7"/>
  <c r="F28" i="7"/>
  <c r="P28" i="7" s="1"/>
  <c r="P27" i="7"/>
  <c r="P26" i="7"/>
  <c r="P25" i="7"/>
  <c r="P24" i="7"/>
  <c r="E24" i="7"/>
  <c r="P23" i="7"/>
  <c r="E23" i="7"/>
  <c r="P22" i="7"/>
  <c r="E22" i="7"/>
  <c r="P21" i="7"/>
  <c r="E21" i="7"/>
  <c r="P20" i="7"/>
  <c r="E20" i="7"/>
  <c r="P19" i="7"/>
  <c r="E19" i="7"/>
  <c r="P18" i="7"/>
  <c r="P17" i="7"/>
  <c r="E17" i="7"/>
  <c r="P16" i="7"/>
  <c r="E16" i="7"/>
  <c r="P15" i="7"/>
  <c r="P14" i="7"/>
  <c r="P13" i="7"/>
  <c r="E13" i="7"/>
  <c r="P12" i="7"/>
  <c r="H5" i="7"/>
  <c r="D5" i="7"/>
  <c r="P57" i="6"/>
  <c r="P54" i="6"/>
  <c r="P53" i="6"/>
  <c r="O51" i="6"/>
  <c r="N51" i="6"/>
  <c r="M51" i="6"/>
  <c r="L51" i="6"/>
  <c r="L52" i="6" s="1"/>
  <c r="K51" i="6"/>
  <c r="J51" i="6"/>
  <c r="I51" i="6"/>
  <c r="H51" i="6"/>
  <c r="G51" i="6"/>
  <c r="F51" i="6"/>
  <c r="P50" i="6"/>
  <c r="P49" i="6"/>
  <c r="P48" i="6"/>
  <c r="Q48" i="6" s="1"/>
  <c r="T47" i="6"/>
  <c r="P47" i="6"/>
  <c r="Q47" i="6" s="1"/>
  <c r="P46" i="6"/>
  <c r="P44" i="6"/>
  <c r="Q44" i="6" s="1"/>
  <c r="O43" i="6"/>
  <c r="N43" i="6"/>
  <c r="N52" i="6" s="1"/>
  <c r="M43" i="6"/>
  <c r="L43" i="6"/>
  <c r="K43" i="6"/>
  <c r="J43" i="6"/>
  <c r="I43" i="6"/>
  <c r="H43" i="6"/>
  <c r="G43" i="6"/>
  <c r="F43" i="6"/>
  <c r="F52" i="6" s="1"/>
  <c r="P42" i="6"/>
  <c r="Q42" i="6" s="1"/>
  <c r="P41" i="6"/>
  <c r="Q41" i="6" s="1"/>
  <c r="P40" i="6"/>
  <c r="Q40" i="6" s="1"/>
  <c r="P39" i="6"/>
  <c r="Q39" i="6" s="1"/>
  <c r="P38" i="6"/>
  <c r="Q38" i="6" s="1"/>
  <c r="P37" i="6"/>
  <c r="Q37" i="6" s="1"/>
  <c r="P36" i="6"/>
  <c r="Q36" i="6" s="1"/>
  <c r="P35" i="6"/>
  <c r="Q35" i="6" s="1"/>
  <c r="P34" i="6"/>
  <c r="Q34" i="6" s="1"/>
  <c r="P33" i="6"/>
  <c r="Q33" i="6" s="1"/>
  <c r="O32" i="6"/>
  <c r="N32" i="6"/>
  <c r="M32" i="6"/>
  <c r="L32" i="6"/>
  <c r="K32" i="6"/>
  <c r="J32" i="6"/>
  <c r="I32" i="6"/>
  <c r="H32" i="6"/>
  <c r="G32" i="6"/>
  <c r="F32" i="6"/>
  <c r="P31" i="6"/>
  <c r="P30" i="6"/>
  <c r="O28" i="6"/>
  <c r="N28" i="6"/>
  <c r="M28" i="6"/>
  <c r="L28" i="6"/>
  <c r="L55" i="6" s="1"/>
  <c r="L56" i="6" s="1"/>
  <c r="L69" i="6" s="1"/>
  <c r="K28" i="6"/>
  <c r="J28" i="6"/>
  <c r="I28" i="6"/>
  <c r="H28" i="6"/>
  <c r="G28" i="6"/>
  <c r="F28" i="6"/>
  <c r="P27" i="6"/>
  <c r="P26" i="6"/>
  <c r="P25" i="6"/>
  <c r="P24" i="6"/>
  <c r="E24" i="6"/>
  <c r="P23" i="6"/>
  <c r="E23" i="6"/>
  <c r="P22" i="6"/>
  <c r="E22" i="6"/>
  <c r="P21" i="6"/>
  <c r="E21" i="6"/>
  <c r="P20" i="6"/>
  <c r="E20" i="6"/>
  <c r="P19" i="6"/>
  <c r="Q19" i="6" s="1"/>
  <c r="E19" i="6"/>
  <c r="P18" i="6"/>
  <c r="P17" i="6"/>
  <c r="E17" i="6"/>
  <c r="P16" i="6"/>
  <c r="E16" i="6"/>
  <c r="P15" i="6"/>
  <c r="P14" i="6"/>
  <c r="P13" i="6"/>
  <c r="E13" i="6"/>
  <c r="P12" i="6"/>
  <c r="H5" i="6"/>
  <c r="D5" i="6"/>
  <c r="P55" i="5"/>
  <c r="P52" i="5"/>
  <c r="P51" i="5"/>
  <c r="O49" i="5"/>
  <c r="N49" i="5"/>
  <c r="M49" i="5"/>
  <c r="L49" i="5"/>
  <c r="K49" i="5"/>
  <c r="J49" i="5"/>
  <c r="I49" i="5"/>
  <c r="H49" i="5"/>
  <c r="G49" i="5"/>
  <c r="F49" i="5"/>
  <c r="P48" i="5"/>
  <c r="P47" i="5"/>
  <c r="P46" i="5"/>
  <c r="P44" i="5"/>
  <c r="P43" i="5"/>
  <c r="P42" i="5"/>
  <c r="P41" i="5"/>
  <c r="O40" i="5"/>
  <c r="N40" i="5"/>
  <c r="M40" i="5"/>
  <c r="L40" i="5"/>
  <c r="K40" i="5"/>
  <c r="J40" i="5"/>
  <c r="I40" i="5"/>
  <c r="H40" i="5"/>
  <c r="G40" i="5"/>
  <c r="F40" i="5"/>
  <c r="P39" i="5"/>
  <c r="P37" i="5"/>
  <c r="P36" i="5"/>
  <c r="P35" i="5"/>
  <c r="P34" i="5"/>
  <c r="P33" i="5"/>
  <c r="O32" i="5"/>
  <c r="N32" i="5"/>
  <c r="M32" i="5"/>
  <c r="L32" i="5"/>
  <c r="K32" i="5"/>
  <c r="J32" i="5"/>
  <c r="I32" i="5"/>
  <c r="H32" i="5"/>
  <c r="G32" i="5"/>
  <c r="F32" i="5"/>
  <c r="P31" i="5"/>
  <c r="P30" i="5"/>
  <c r="O28" i="5"/>
  <c r="N28" i="5"/>
  <c r="M28" i="5"/>
  <c r="L28" i="5"/>
  <c r="K28" i="5"/>
  <c r="J28" i="5"/>
  <c r="I28" i="5"/>
  <c r="H28" i="5"/>
  <c r="G28" i="5"/>
  <c r="F28" i="5"/>
  <c r="P27" i="5"/>
  <c r="P26" i="5"/>
  <c r="P25" i="5"/>
  <c r="P24" i="5"/>
  <c r="E24" i="5"/>
  <c r="P23" i="5"/>
  <c r="E23" i="5"/>
  <c r="P22" i="5"/>
  <c r="E22" i="5"/>
  <c r="P21" i="5"/>
  <c r="E21" i="5"/>
  <c r="P20" i="5"/>
  <c r="E20" i="5"/>
  <c r="P19" i="5"/>
  <c r="E19" i="5"/>
  <c r="P18" i="5"/>
  <c r="P17" i="5"/>
  <c r="E17" i="5"/>
  <c r="P16" i="5"/>
  <c r="E16" i="5"/>
  <c r="P15" i="5"/>
  <c r="P14" i="5"/>
  <c r="P13" i="5"/>
  <c r="E13" i="5"/>
  <c r="P12" i="5"/>
  <c r="H5" i="5"/>
  <c r="D5" i="5"/>
  <c r="P57" i="4"/>
  <c r="P54" i="4"/>
  <c r="P53" i="4"/>
  <c r="O51" i="4"/>
  <c r="N51" i="4"/>
  <c r="M51" i="4"/>
  <c r="L51" i="4"/>
  <c r="K51" i="4"/>
  <c r="J51" i="4"/>
  <c r="I51" i="4"/>
  <c r="H51" i="4"/>
  <c r="G51" i="4"/>
  <c r="F51" i="4"/>
  <c r="P50" i="4"/>
  <c r="P49" i="4"/>
  <c r="V13" i="4" s="1"/>
  <c r="P48" i="4"/>
  <c r="P46" i="4"/>
  <c r="P43" i="4"/>
  <c r="O42" i="4"/>
  <c r="N42" i="4"/>
  <c r="N52" i="4" s="1"/>
  <c r="M42" i="4"/>
  <c r="M52" i="4" s="1"/>
  <c r="L42" i="4"/>
  <c r="K42" i="4"/>
  <c r="J42" i="4"/>
  <c r="J52" i="4" s="1"/>
  <c r="I42" i="4"/>
  <c r="H42" i="4"/>
  <c r="G42" i="4"/>
  <c r="F42" i="4"/>
  <c r="P41" i="4"/>
  <c r="P40" i="4"/>
  <c r="P39" i="4"/>
  <c r="P38" i="4"/>
  <c r="P37" i="4"/>
  <c r="P36" i="4"/>
  <c r="P35" i="4"/>
  <c r="P34" i="4"/>
  <c r="P33" i="4"/>
  <c r="O32" i="4"/>
  <c r="N32" i="4"/>
  <c r="M32" i="4"/>
  <c r="L32" i="4"/>
  <c r="K32" i="4"/>
  <c r="J32" i="4"/>
  <c r="I32" i="4"/>
  <c r="H32" i="4"/>
  <c r="G32" i="4"/>
  <c r="F32" i="4"/>
  <c r="P31" i="4"/>
  <c r="P30" i="4"/>
  <c r="O28" i="4"/>
  <c r="N28" i="4"/>
  <c r="M28" i="4"/>
  <c r="L28" i="4"/>
  <c r="K28" i="4"/>
  <c r="J28" i="4"/>
  <c r="I28" i="4"/>
  <c r="H28" i="4"/>
  <c r="G28" i="4"/>
  <c r="F28" i="4"/>
  <c r="P27" i="4"/>
  <c r="P26" i="4"/>
  <c r="P25" i="4"/>
  <c r="P24" i="4"/>
  <c r="E24" i="4"/>
  <c r="P23" i="4"/>
  <c r="E23" i="4"/>
  <c r="P22" i="4"/>
  <c r="E22" i="4"/>
  <c r="P21" i="4"/>
  <c r="E21" i="4"/>
  <c r="P20" i="4"/>
  <c r="E20" i="4"/>
  <c r="P19" i="4"/>
  <c r="E19" i="4"/>
  <c r="P18" i="4"/>
  <c r="P17" i="4"/>
  <c r="E17" i="4"/>
  <c r="P16" i="4"/>
  <c r="E16" i="4"/>
  <c r="P15" i="4"/>
  <c r="V14" i="4"/>
  <c r="P14" i="4"/>
  <c r="P13" i="4"/>
  <c r="E13" i="4"/>
  <c r="P12" i="4"/>
  <c r="D5" i="4"/>
  <c r="P59" i="3"/>
  <c r="P55" i="3"/>
  <c r="O53" i="3"/>
  <c r="O54" i="3" s="1"/>
  <c r="O57" i="3" s="1"/>
  <c r="O58" i="3" s="1"/>
  <c r="O71" i="3" s="1"/>
  <c r="N53" i="3"/>
  <c r="N54" i="3" s="1"/>
  <c r="N57" i="3" s="1"/>
  <c r="N58" i="3" s="1"/>
  <c r="N71" i="3" s="1"/>
  <c r="M53" i="3"/>
  <c r="M54" i="3" s="1"/>
  <c r="M57" i="3" s="1"/>
  <c r="M58" i="3" s="1"/>
  <c r="M71" i="3" s="1"/>
  <c r="L53" i="3"/>
  <c r="L54" i="3" s="1"/>
  <c r="L57" i="3" s="1"/>
  <c r="L58" i="3" s="1"/>
  <c r="L71" i="3" s="1"/>
  <c r="K53" i="3"/>
  <c r="K54" i="3" s="1"/>
  <c r="K57" i="3" s="1"/>
  <c r="K58" i="3" s="1"/>
  <c r="K71" i="3" s="1"/>
  <c r="J53" i="3"/>
  <c r="J54" i="3" s="1"/>
  <c r="J57" i="3" s="1"/>
  <c r="J58" i="3" s="1"/>
  <c r="J71" i="3" s="1"/>
  <c r="I53" i="3"/>
  <c r="I54" i="3" s="1"/>
  <c r="I57" i="3" s="1"/>
  <c r="I58" i="3" s="1"/>
  <c r="I71" i="3" s="1"/>
  <c r="H53" i="3"/>
  <c r="H54" i="3" s="1"/>
  <c r="H57" i="3" s="1"/>
  <c r="H58" i="3" s="1"/>
  <c r="H71" i="3" s="1"/>
  <c r="G53" i="3"/>
  <c r="G54" i="3" s="1"/>
  <c r="G57" i="3" s="1"/>
  <c r="G58" i="3" s="1"/>
  <c r="G71" i="3" s="1"/>
  <c r="F53" i="3"/>
  <c r="P50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H5" i="3"/>
  <c r="D5" i="3"/>
  <c r="L35" i="11" l="1"/>
  <c r="M35" i="11" s="1"/>
  <c r="I36" i="11"/>
  <c r="I35" i="19"/>
  <c r="J52" i="6"/>
  <c r="L34" i="12"/>
  <c r="M34" i="12" s="1"/>
  <c r="J49" i="10"/>
  <c r="K37" i="12"/>
  <c r="K41" i="12" s="1"/>
  <c r="H49" i="10"/>
  <c r="G35" i="12"/>
  <c r="G37" i="12" s="1"/>
  <c r="G41" i="12" s="1"/>
  <c r="H52" i="6"/>
  <c r="H55" i="6" s="1"/>
  <c r="H56" i="6" s="1"/>
  <c r="H69" i="6" s="1"/>
  <c r="I49" i="10"/>
  <c r="K36" i="11"/>
  <c r="H35" i="12"/>
  <c r="F37" i="19"/>
  <c r="I37" i="19" s="1"/>
  <c r="V8" i="12"/>
  <c r="L33" i="16"/>
  <c r="M33" i="16" s="1"/>
  <c r="Q19" i="4"/>
  <c r="I52" i="4"/>
  <c r="I55" i="4" s="1"/>
  <c r="I56" i="4" s="1"/>
  <c r="I69" i="4" s="1"/>
  <c r="Q13" i="7"/>
  <c r="Q13" i="4"/>
  <c r="G38" i="11"/>
  <c r="G42" i="11" s="1"/>
  <c r="F43" i="18"/>
  <c r="I37" i="18"/>
  <c r="M49" i="10"/>
  <c r="I54" i="7"/>
  <c r="M55" i="4"/>
  <c r="M56" i="4" s="1"/>
  <c r="M69" i="4" s="1"/>
  <c r="L50" i="5"/>
  <c r="L53" i="5" s="1"/>
  <c r="L54" i="5" s="1"/>
  <c r="L67" i="5" s="1"/>
  <c r="M50" i="5"/>
  <c r="M53" i="5" s="1"/>
  <c r="M54" i="5" s="1"/>
  <c r="M67" i="5" s="1"/>
  <c r="J53" i="8"/>
  <c r="J56" i="8" s="1"/>
  <c r="J57" i="8" s="1"/>
  <c r="J70" i="8" s="1"/>
  <c r="N53" i="8"/>
  <c r="Q13" i="8"/>
  <c r="H53" i="8"/>
  <c r="H56" i="8" s="1"/>
  <c r="H57" i="8" s="1"/>
  <c r="H70" i="8" s="1"/>
  <c r="P41" i="8"/>
  <c r="F50" i="5"/>
  <c r="F53" i="5" s="1"/>
  <c r="J50" i="5"/>
  <c r="J53" i="5" s="1"/>
  <c r="J54" i="5" s="1"/>
  <c r="J67" i="5" s="1"/>
  <c r="P28" i="10"/>
  <c r="P41" i="10"/>
  <c r="G49" i="10"/>
  <c r="G52" i="10" s="1"/>
  <c r="G53" i="10" s="1"/>
  <c r="G66" i="10" s="1"/>
  <c r="K49" i="10"/>
  <c r="K52" i="10" s="1"/>
  <c r="K53" i="10" s="1"/>
  <c r="K66" i="10" s="1"/>
  <c r="O49" i="10"/>
  <c r="P57" i="17"/>
  <c r="N56" i="8"/>
  <c r="N57" i="8" s="1"/>
  <c r="N70" i="8" s="1"/>
  <c r="L53" i="8"/>
  <c r="L56" i="8" s="1"/>
  <c r="L57" i="8" s="1"/>
  <c r="L70" i="8" s="1"/>
  <c r="F51" i="7"/>
  <c r="J51" i="7"/>
  <c r="N51" i="7"/>
  <c r="I55" i="7"/>
  <c r="I68" i="7" s="1"/>
  <c r="M51" i="7"/>
  <c r="M54" i="7" s="1"/>
  <c r="M55" i="7" s="1"/>
  <c r="M68" i="7" s="1"/>
  <c r="G52" i="6"/>
  <c r="K52" i="6"/>
  <c r="O52" i="6"/>
  <c r="O55" i="6" s="1"/>
  <c r="O56" i="6" s="1"/>
  <c r="O69" i="6" s="1"/>
  <c r="P42" i="4"/>
  <c r="G52" i="4"/>
  <c r="G55" i="4" s="1"/>
  <c r="G56" i="4" s="1"/>
  <c r="G69" i="4" s="1"/>
  <c r="Q13" i="3"/>
  <c r="P40" i="5"/>
  <c r="H50" i="5"/>
  <c r="H53" i="5" s="1"/>
  <c r="H54" i="5" s="1"/>
  <c r="H67" i="5" s="1"/>
  <c r="Q19" i="5"/>
  <c r="Q19" i="3"/>
  <c r="P32" i="4"/>
  <c r="P32" i="5"/>
  <c r="I53" i="8"/>
  <c r="I56" i="8" s="1"/>
  <c r="I57" i="8" s="1"/>
  <c r="I70" i="8" s="1"/>
  <c r="M53" i="8"/>
  <c r="M56" i="8" s="1"/>
  <c r="M57" i="8" s="1"/>
  <c r="M70" i="8" s="1"/>
  <c r="P32" i="10"/>
  <c r="I38" i="11"/>
  <c r="I42" i="11" s="1"/>
  <c r="I35" i="12"/>
  <c r="I22" i="15"/>
  <c r="G40" i="15"/>
  <c r="G46" i="15" s="1"/>
  <c r="L21" i="16"/>
  <c r="M21" i="16" s="1"/>
  <c r="V8" i="16"/>
  <c r="K52" i="4"/>
  <c r="K55" i="4" s="1"/>
  <c r="K56" i="4" s="1"/>
  <c r="K69" i="4" s="1"/>
  <c r="P53" i="3"/>
  <c r="H52" i="4"/>
  <c r="H55" i="4" s="1"/>
  <c r="H56" i="4" s="1"/>
  <c r="H69" i="4" s="1"/>
  <c r="L52" i="4"/>
  <c r="L55" i="4" s="1"/>
  <c r="L56" i="4" s="1"/>
  <c r="L69" i="4" s="1"/>
  <c r="Q13" i="5"/>
  <c r="N50" i="5"/>
  <c r="N53" i="5" s="1"/>
  <c r="N54" i="5" s="1"/>
  <c r="N67" i="5" s="1"/>
  <c r="F55" i="6"/>
  <c r="J55" i="6"/>
  <c r="J56" i="6" s="1"/>
  <c r="J69" i="6" s="1"/>
  <c r="N55" i="6"/>
  <c r="N56" i="6" s="1"/>
  <c r="N69" i="6" s="1"/>
  <c r="P32" i="6"/>
  <c r="P40" i="7"/>
  <c r="L51" i="7"/>
  <c r="L54" i="7" s="1"/>
  <c r="L55" i="7" s="1"/>
  <c r="L68" i="7" s="1"/>
  <c r="P50" i="7"/>
  <c r="I52" i="10"/>
  <c r="I53" i="10" s="1"/>
  <c r="I66" i="10" s="1"/>
  <c r="M52" i="10"/>
  <c r="M53" i="10" s="1"/>
  <c r="M66" i="10" s="1"/>
  <c r="N31" i="11"/>
  <c r="V9" i="12"/>
  <c r="F35" i="12"/>
  <c r="L35" i="12" s="1"/>
  <c r="J35" i="12"/>
  <c r="J37" i="12" s="1"/>
  <c r="J41" i="12" s="1"/>
  <c r="M7" i="16"/>
  <c r="F34" i="16"/>
  <c r="F36" i="16" s="1"/>
  <c r="J34" i="16"/>
  <c r="J36" i="16" s="1"/>
  <c r="J40" i="16" s="1"/>
  <c r="G34" i="16"/>
  <c r="G36" i="16" s="1"/>
  <c r="G40" i="16" s="1"/>
  <c r="K34" i="16"/>
  <c r="K36" i="16" s="1"/>
  <c r="K40" i="16" s="1"/>
  <c r="O52" i="4"/>
  <c r="O55" i="4" s="1"/>
  <c r="O56" i="4" s="1"/>
  <c r="O69" i="4" s="1"/>
  <c r="I50" i="5"/>
  <c r="I53" i="5" s="1"/>
  <c r="I54" i="5" s="1"/>
  <c r="I67" i="5" s="1"/>
  <c r="Q13" i="6"/>
  <c r="K55" i="6"/>
  <c r="K56" i="6" s="1"/>
  <c r="K69" i="6" s="1"/>
  <c r="I52" i="6"/>
  <c r="I55" i="6" s="1"/>
  <c r="M52" i="6"/>
  <c r="M55" i="6" s="1"/>
  <c r="M56" i="6" s="1"/>
  <c r="M69" i="6" s="1"/>
  <c r="Q19" i="7"/>
  <c r="P32" i="7"/>
  <c r="G51" i="7"/>
  <c r="G54" i="7" s="1"/>
  <c r="G55" i="7" s="1"/>
  <c r="G68" i="7" s="1"/>
  <c r="K51" i="7"/>
  <c r="K54" i="7" s="1"/>
  <c r="K55" i="7" s="1"/>
  <c r="K68" i="7" s="1"/>
  <c r="O51" i="7"/>
  <c r="O54" i="7" s="1"/>
  <c r="O55" i="7" s="1"/>
  <c r="O68" i="7" s="1"/>
  <c r="Q19" i="8"/>
  <c r="P32" i="8"/>
  <c r="P52" i="8"/>
  <c r="G53" i="8"/>
  <c r="G56" i="8" s="1"/>
  <c r="G57" i="8" s="1"/>
  <c r="G70" i="8" s="1"/>
  <c r="K53" i="8"/>
  <c r="K56" i="8" s="1"/>
  <c r="K57" i="8" s="1"/>
  <c r="K70" i="8" s="1"/>
  <c r="O53" i="8"/>
  <c r="O56" i="8" s="1"/>
  <c r="O57" i="8" s="1"/>
  <c r="O70" i="8" s="1"/>
  <c r="H52" i="10"/>
  <c r="H53" i="10" s="1"/>
  <c r="H66" i="10" s="1"/>
  <c r="L52" i="10"/>
  <c r="L53" i="10" s="1"/>
  <c r="L66" i="10" s="1"/>
  <c r="N49" i="10"/>
  <c r="N52" i="10" s="1"/>
  <c r="N53" i="10" s="1"/>
  <c r="N66" i="10" s="1"/>
  <c r="V13" i="6"/>
  <c r="P51" i="6"/>
  <c r="F37" i="12"/>
  <c r="I36" i="16"/>
  <c r="I40" i="16" s="1"/>
  <c r="N22" i="16"/>
  <c r="H34" i="16"/>
  <c r="H36" i="16" s="1"/>
  <c r="H40" i="16" s="1"/>
  <c r="F43" i="19"/>
  <c r="I39" i="19"/>
  <c r="P61" i="17"/>
  <c r="F74" i="17"/>
  <c r="P74" i="17" s="1"/>
  <c r="P60" i="17"/>
  <c r="J55" i="4"/>
  <c r="J56" i="4" s="1"/>
  <c r="J69" i="4" s="1"/>
  <c r="N55" i="4"/>
  <c r="N56" i="4" s="1"/>
  <c r="N69" i="4" s="1"/>
  <c r="F54" i="3"/>
  <c r="P28" i="4"/>
  <c r="P51" i="4"/>
  <c r="F41" i="12"/>
  <c r="F52" i="4"/>
  <c r="G50" i="5"/>
  <c r="K50" i="5"/>
  <c r="K53" i="5" s="1"/>
  <c r="K54" i="5" s="1"/>
  <c r="K67" i="5" s="1"/>
  <c r="O50" i="5"/>
  <c r="O53" i="5" s="1"/>
  <c r="O54" i="5" s="1"/>
  <c r="O67" i="5" s="1"/>
  <c r="J54" i="7"/>
  <c r="J55" i="7" s="1"/>
  <c r="J68" i="7" s="1"/>
  <c r="N54" i="7"/>
  <c r="N55" i="7" s="1"/>
  <c r="N68" i="7" s="1"/>
  <c r="J52" i="10"/>
  <c r="J53" i="10" s="1"/>
  <c r="J66" i="10" s="1"/>
  <c r="P28" i="5"/>
  <c r="P49" i="5"/>
  <c r="F56" i="6"/>
  <c r="S37" i="6"/>
  <c r="V14" i="6"/>
  <c r="S47" i="6"/>
  <c r="P28" i="6"/>
  <c r="P43" i="6"/>
  <c r="F54" i="7"/>
  <c r="P28" i="8"/>
  <c r="O52" i="10"/>
  <c r="O53" i="10" s="1"/>
  <c r="O66" i="10" s="1"/>
  <c r="F49" i="10"/>
  <c r="K38" i="11"/>
  <c r="K42" i="11" s="1"/>
  <c r="V8" i="11"/>
  <c r="N22" i="11"/>
  <c r="T38" i="6"/>
  <c r="H51" i="7"/>
  <c r="P51" i="7" s="1"/>
  <c r="F53" i="8"/>
  <c r="Q19" i="10"/>
  <c r="L21" i="11"/>
  <c r="M21" i="11" s="1"/>
  <c r="H36" i="11"/>
  <c r="H38" i="11" s="1"/>
  <c r="H42" i="11" s="1"/>
  <c r="L21" i="12"/>
  <c r="M21" i="12" s="1"/>
  <c r="L30" i="12"/>
  <c r="M30" i="12" s="1"/>
  <c r="Q13" i="10"/>
  <c r="P48" i="10"/>
  <c r="V9" i="11"/>
  <c r="F36" i="11"/>
  <c r="L30" i="11"/>
  <c r="M30" i="11" s="1"/>
  <c r="M7" i="12"/>
  <c r="H37" i="12"/>
  <c r="H41" i="12" s="1"/>
  <c r="H40" i="15"/>
  <c r="H46" i="15" s="1"/>
  <c r="I37" i="12"/>
  <c r="I41" i="12" s="1"/>
  <c r="N22" i="12"/>
  <c r="O22" i="12" s="1"/>
  <c r="F38" i="15"/>
  <c r="I38" i="15" s="1"/>
  <c r="I37" i="15"/>
  <c r="N32" i="16"/>
  <c r="O22" i="16" s="1"/>
  <c r="V9" i="16"/>
  <c r="L31" i="16"/>
  <c r="M31" i="16" s="1"/>
  <c r="O22" i="11" l="1"/>
  <c r="L34" i="16"/>
  <c r="P49" i="10"/>
  <c r="P52" i="6"/>
  <c r="F52" i="10"/>
  <c r="P53" i="8"/>
  <c r="G55" i="6"/>
  <c r="G56" i="6" s="1"/>
  <c r="G69" i="6" s="1"/>
  <c r="P52" i="4"/>
  <c r="L36" i="16"/>
  <c r="F40" i="16"/>
  <c r="L40" i="16" s="1"/>
  <c r="I56" i="6"/>
  <c r="I69" i="6" s="1"/>
  <c r="P50" i="5"/>
  <c r="I43" i="19"/>
  <c r="I39" i="18"/>
  <c r="L36" i="11"/>
  <c r="F38" i="11"/>
  <c r="F54" i="5"/>
  <c r="F40" i="15"/>
  <c r="I40" i="15" s="1"/>
  <c r="P52" i="10"/>
  <c r="F53" i="10"/>
  <c r="M34" i="16"/>
  <c r="M36" i="16"/>
  <c r="F55" i="7"/>
  <c r="H54" i="7"/>
  <c r="H55" i="7" s="1"/>
  <c r="H68" i="7" s="1"/>
  <c r="M37" i="12"/>
  <c r="M35" i="12"/>
  <c r="F56" i="8"/>
  <c r="L41" i="12"/>
  <c r="F55" i="4"/>
  <c r="G53" i="5"/>
  <c r="G54" i="5" s="1"/>
  <c r="G67" i="5" s="1"/>
  <c r="F69" i="6"/>
  <c r="L37" i="12"/>
  <c r="P54" i="3"/>
  <c r="F57" i="3"/>
  <c r="P56" i="6" l="1"/>
  <c r="P55" i="6"/>
  <c r="I43" i="18"/>
  <c r="P69" i="6"/>
  <c r="F68" i="7"/>
  <c r="P68" i="7" s="1"/>
  <c r="P55" i="7"/>
  <c r="F57" i="8"/>
  <c r="P56" i="8"/>
  <c r="I42" i="15"/>
  <c r="F46" i="15"/>
  <c r="F58" i="3"/>
  <c r="P57" i="3"/>
  <c r="P53" i="5"/>
  <c r="L38" i="11"/>
  <c r="F42" i="11"/>
  <c r="L42" i="11" s="1"/>
  <c r="F56" i="4"/>
  <c r="P55" i="4"/>
  <c r="P54" i="7"/>
  <c r="P53" i="10"/>
  <c r="F66" i="10"/>
  <c r="P66" i="10" s="1"/>
  <c r="P54" i="5"/>
  <c r="F67" i="5"/>
  <c r="P67" i="5" s="1"/>
  <c r="M36" i="11"/>
  <c r="M38" i="11"/>
  <c r="I46" i="15" l="1"/>
  <c r="P56" i="4"/>
  <c r="F69" i="4"/>
  <c r="P69" i="4" s="1"/>
  <c r="F71" i="3"/>
  <c r="P71" i="3" s="1"/>
  <c r="P58" i="3"/>
  <c r="P57" i="8"/>
  <c r="F70" i="8"/>
  <c r="P70" i="8" s="1"/>
</calcChain>
</file>

<file path=xl/comments1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N22" authorId="0" shapeId="0">
      <text>
        <r>
          <rPr>
            <sz val="10"/>
            <color rgb="FF000000"/>
            <rFont val="Arial"/>
            <family val="2"/>
            <charset val="238"/>
          </rPr>
          <t>min. 630 godzin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N22" authorId="0" shapeId="0">
      <text>
        <r>
          <rPr>
            <sz val="10"/>
            <color rgb="FF000000"/>
            <rFont val="Arial"/>
            <family val="2"/>
            <charset val="238"/>
          </rPr>
          <t>min. 630 godzin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N22" authorId="0" shapeId="0">
      <text>
        <r>
          <rPr>
            <sz val="10"/>
            <color rgb="FF000000"/>
            <rFont val="Arial"/>
            <family val="2"/>
            <charset val="238"/>
          </rPr>
          <t>min. 630 godzin</t>
        </r>
      </text>
    </comment>
  </commentList>
</comments>
</file>

<file path=xl/sharedStrings.xml><?xml version="1.0" encoding="utf-8"?>
<sst xmlns="http://schemas.openxmlformats.org/spreadsheetml/2006/main" count="1801" uniqueCount="342">
  <si>
    <t xml:space="preserve">
</t>
  </si>
  <si>
    <t xml:space="preserve">Szkolny plan nauczania </t>
  </si>
  <si>
    <t xml:space="preserve">................................................ </t>
  </si>
  <si>
    <t>3-letni cykl nauczania</t>
  </si>
  <si>
    <t>Lp</t>
  </si>
  <si>
    <t>Obowiązkowe zajęcia edukacyjne</t>
  </si>
  <si>
    <t>Klasa</t>
  </si>
  <si>
    <t>Przedmioty rozszerzone</t>
  </si>
  <si>
    <t>I</t>
  </si>
  <si>
    <t>II</t>
  </si>
  <si>
    <t>III</t>
  </si>
  <si>
    <t>IV</t>
  </si>
  <si>
    <r>
      <t xml:space="preserve">Zawód: </t>
    </r>
    <r>
      <rPr>
        <b/>
        <i/>
        <sz val="12"/>
        <rFont val="Arial"/>
        <family val="2"/>
        <charset val="238"/>
      </rPr>
      <t>technik informatyk 351203</t>
    </r>
  </si>
  <si>
    <r>
      <t>/pieczątka szkoły/</t>
    </r>
    <r>
      <rPr>
        <sz val="14"/>
        <color rgb="FF000000"/>
        <rFont val="Times New Roman"/>
        <family val="1"/>
        <charset val="238"/>
      </rPr>
      <t xml:space="preserve"> </t>
    </r>
  </si>
  <si>
    <t>język polski</t>
  </si>
  <si>
    <t>Podbudowa programowa: 8-letnia szkoła podstawowa</t>
  </si>
  <si>
    <t>5-letni cykl nauczania</t>
  </si>
  <si>
    <t>Przedmioty rozszerzone:</t>
  </si>
  <si>
    <r>
      <t xml:space="preserve">Szkolne plany nauczania dla </t>
    </r>
    <r>
      <rPr>
        <b/>
        <sz val="16"/>
        <rFont val="Times New Roman"/>
        <family val="1"/>
        <charset val="238"/>
      </rPr>
      <t>Zespołu Szkół Technicznych w Strzyżowie</t>
    </r>
  </si>
  <si>
    <t>(rok rozpoczęcia nauki 2019/2020)</t>
  </si>
  <si>
    <t>dla</t>
  </si>
  <si>
    <t>- TECHNIKUM,</t>
  </si>
  <si>
    <t>- BRANŻOWA SZKOŁA I STOPNIA</t>
  </si>
  <si>
    <t>Kwalifikacje:</t>
  </si>
  <si>
    <t>INF.02</t>
  </si>
  <si>
    <t>język obcy nowożytny</t>
  </si>
  <si>
    <t>Administracja i eksploatacja systemów komputerowych, urządzeń peryferyjnych i lokalnych sieci komputerowych.</t>
  </si>
  <si>
    <t>historia</t>
  </si>
  <si>
    <t>INF.03</t>
  </si>
  <si>
    <t>Tworzenie i administrowanie stronami i aplikacjami internetowymi oraz bazami danych</t>
  </si>
  <si>
    <t>wiedza o społeczeństwie</t>
  </si>
  <si>
    <t>historia muzyki</t>
  </si>
  <si>
    <t>geografia</t>
  </si>
  <si>
    <t>podstawy przedsiębiorczości</t>
  </si>
  <si>
    <t>historia sztuki</t>
  </si>
  <si>
    <t>biologia</t>
  </si>
  <si>
    <t>historia języka łacińskiego i kultury antycznej</t>
  </si>
  <si>
    <t>chemia</t>
  </si>
  <si>
    <t>filozofia</t>
  </si>
  <si>
    <t>fizyka</t>
  </si>
  <si>
    <t>matematyka</t>
  </si>
  <si>
    <t>informatyka</t>
  </si>
  <si>
    <t>Zatwierdzam</t>
  </si>
  <si>
    <t>........................................................</t>
  </si>
  <si>
    <t>/data, podpis i pieczątka dyrektora/</t>
  </si>
  <si>
    <t>Liczba godzin tygodniowo w 5-letnim okresie nauczania</t>
  </si>
  <si>
    <t>V</t>
  </si>
  <si>
    <t>4. Minimalna liczba godzin kształcenia zawodowego</t>
  </si>
  <si>
    <t>I - po 8 godzin tygodniowo</t>
  </si>
  <si>
    <t>II - po 6 godzin tygodniowo</t>
  </si>
  <si>
    <t>P</t>
  </si>
  <si>
    <t>Nazwy kwalifikacji</t>
  </si>
  <si>
    <t>Liczba godzin</t>
  </si>
  <si>
    <t>Kontrola</t>
  </si>
  <si>
    <t>III.1.R</t>
  </si>
  <si>
    <t>R</t>
  </si>
  <si>
    <t>1.</t>
  </si>
  <si>
    <t>drugi język obcy nowożytny</t>
  </si>
  <si>
    <t>III.2.</t>
  </si>
  <si>
    <t>2.</t>
  </si>
  <si>
    <t>filozofia/plastyka/muzyka</t>
  </si>
  <si>
    <t>Razem obowiązkowe zajęcia edukacyjne i zajęcia z wychowawcą</t>
  </si>
  <si>
    <r>
      <t xml:space="preserve">Zawód: </t>
    </r>
    <r>
      <rPr>
        <b/>
        <i/>
        <sz val="12"/>
        <rFont val="Arial"/>
        <family val="2"/>
        <charset val="238"/>
      </rPr>
      <t>technik analityk 311103</t>
    </r>
  </si>
  <si>
    <t>CHM.03</t>
  </si>
  <si>
    <t>Przygotowywanie sprzętu, odczynników chemicznych i próbek do badań analitycznych</t>
  </si>
  <si>
    <t>CHM.04</t>
  </si>
  <si>
    <t>Wykonywanie badań analitycznych</t>
  </si>
  <si>
    <t>Poziom języka obcego nowożytnego</t>
  </si>
  <si>
    <t>III.1.P</t>
  </si>
  <si>
    <t>Kontynuacja 1. języka obcego nowożytnego ze SP - kształcenie w zakresie podstawowym</t>
  </si>
  <si>
    <t>Kontynuacja 1. języka obcego nowożytnego ze SP - kształcenie w zakresie rozszerzonym</t>
  </si>
  <si>
    <t>III.2.0.</t>
  </si>
  <si>
    <t>2. język obcy nowożytny od początku w klasie I</t>
  </si>
  <si>
    <t>kontynuacja 2. języka nowożytnego ze SP</t>
  </si>
  <si>
    <t>wychowanie fizyczne</t>
  </si>
  <si>
    <t>edukacja dla bezpieczeństwa</t>
  </si>
  <si>
    <t>zajęcia z wychowawcą</t>
  </si>
  <si>
    <t>Razem przedmioty w zakresie podstawowym i zajęcia z wychowawcą</t>
  </si>
  <si>
    <t>Przedmiot rozszerzony</t>
  </si>
  <si>
    <t>* zgodnie z odrębnymi przepisami</t>
  </si>
  <si>
    <t>Tygodniowa liczba godzin z roporządzenia</t>
  </si>
  <si>
    <t>LEGENDA:</t>
  </si>
  <si>
    <t>Komórek wypełnionych dowolnym kolorem nie powinno się zmieniać (wpisane są formuły)</t>
  </si>
  <si>
    <t>Komórka o przykładowym wyglądzie oznacza błąd w liczbie godzin</t>
  </si>
  <si>
    <t>Razem liczba godz. przedm. w zakr. rozszerz.</t>
  </si>
  <si>
    <t>Język obcy zawodowy</t>
  </si>
  <si>
    <t>INF.02.</t>
  </si>
  <si>
    <t>INF.03.</t>
  </si>
  <si>
    <t>Podstawy informatyki</t>
  </si>
  <si>
    <t>Przygotowanie komputera do pracy</t>
  </si>
  <si>
    <t>Eksploatacja urzadzeń sieciowych</t>
  </si>
  <si>
    <t>Witryny i aplikacje internetowe</t>
  </si>
  <si>
    <t>Montaż i eksploatacja sieci komputerowych</t>
  </si>
  <si>
    <t>Bazy danych</t>
  </si>
  <si>
    <t>Projektowanie stron internetowych</t>
  </si>
  <si>
    <t>Razem liczba godzin zajęć zawodowych - teoretycznych</t>
  </si>
  <si>
    <t>Pracownia naprawy sprzętu komputerowego</t>
  </si>
  <si>
    <t>Pracownia urządzeń peryferyjnych</t>
  </si>
  <si>
    <t>Pracownia systemów operacyjnych</t>
  </si>
  <si>
    <t>Pracownia tworzenia aplikacji internetowych</t>
  </si>
  <si>
    <t>Pracownia baz danych</t>
  </si>
  <si>
    <t>Praktyka zawodowa</t>
  </si>
  <si>
    <t>4tyg.</t>
  </si>
  <si>
    <t>Razem liczba godzin zajęć zawodowych - praktycznych</t>
  </si>
  <si>
    <t>Organizaja pracy w laboratorium analitycznym</t>
  </si>
  <si>
    <r>
      <t xml:space="preserve">Zawód: </t>
    </r>
    <r>
      <rPr>
        <b/>
        <i/>
        <sz val="12"/>
        <rFont val="Arial"/>
        <family val="2"/>
        <charset val="238"/>
      </rPr>
      <t>technik logistyk 333107</t>
    </r>
  </si>
  <si>
    <t>Podstawy technik laboratoryjnych</t>
  </si>
  <si>
    <t>Podstawy chemii analitycznej</t>
  </si>
  <si>
    <t>SPL.01</t>
  </si>
  <si>
    <t>Obsługa magazynów</t>
  </si>
  <si>
    <t>Bioanalityka</t>
  </si>
  <si>
    <t>Łączna liczba godzin zajęć zawodowych</t>
  </si>
  <si>
    <t>SPL.04</t>
  </si>
  <si>
    <t>Organizacja transportu</t>
  </si>
  <si>
    <t>Systemy zarządzania jakością</t>
  </si>
  <si>
    <t>% godzin przeznaczonych na kształcenie praktyczne</t>
  </si>
  <si>
    <t>Materiałoznawstwo</t>
  </si>
  <si>
    <t>Kontrola godzin kształcenie zawodowego</t>
  </si>
  <si>
    <t>Pracownia technik laboratoryjnych</t>
  </si>
  <si>
    <t>Egzamin z kwalifikacji zawodowej</t>
  </si>
  <si>
    <t>Analityka chemiczna i środowiskowa</t>
  </si>
  <si>
    <t>Liczba godzin tygod. w 5-letnim okresie nauczania</t>
  </si>
  <si>
    <t>Pracownia bioanalityki</t>
  </si>
  <si>
    <t>godziny do dyspozycki dyrektora szkoły:</t>
  </si>
  <si>
    <t>rozszerzony język obcy nowożytny</t>
  </si>
  <si>
    <t>religia/etyka *</t>
  </si>
  <si>
    <t>Realizacja poza ramówką</t>
  </si>
  <si>
    <t>wychowanie do życia w rodzinie *</t>
  </si>
  <si>
    <t>język mniejszości narodowej/język mniejszości etnicznej/język regionalny/włąsnahistoria i kultura *</t>
  </si>
  <si>
    <t>geografia państwa, z któego obszarem kulturowym utożsamia sięmniejszość narodowa *</t>
  </si>
  <si>
    <t>zajęcia sportowe *</t>
  </si>
  <si>
    <t>dodatkowe zajęcia edukacyjne *</t>
  </si>
  <si>
    <t>język migowy *</t>
  </si>
  <si>
    <t>zajęcia z zakresu pomocy psychologiczno-pedaogicznej *</t>
  </si>
  <si>
    <t>doradztwo zawodowe</t>
  </si>
  <si>
    <t>5R</t>
  </si>
  <si>
    <t>Podstawy logistyki</t>
  </si>
  <si>
    <t>nauka jazdy samochodem**</t>
  </si>
  <si>
    <t>Łączna tygodniowa liczba godzin w szkole</t>
  </si>
  <si>
    <t xml:space="preserve">Organizowanie pracy magazynu </t>
  </si>
  <si>
    <t>Zabezpieczanie majątku</t>
  </si>
  <si>
    <t>Planowanie procesów transportowych</t>
  </si>
  <si>
    <t>Przechowywanie zapasów</t>
  </si>
  <si>
    <t>Pracownia obsługi magazynu</t>
  </si>
  <si>
    <t>** zgodnie z odrębnymi przepisami</t>
  </si>
  <si>
    <t>Pracownia obsługi kontrahentów</t>
  </si>
  <si>
    <t>Dokumentowanie procesów transportowych</t>
  </si>
  <si>
    <t xml:space="preserve">godziny do dyspozycki dyrektora szkoły: </t>
  </si>
  <si>
    <t xml:space="preserve">Realizacja poza ramówką </t>
  </si>
  <si>
    <r>
      <t xml:space="preserve">Zawód: </t>
    </r>
    <r>
      <rPr>
        <b/>
        <i/>
        <sz val="12"/>
        <rFont val="Arial"/>
        <family val="2"/>
        <charset val="238"/>
      </rPr>
      <t>technik pojazdów samochodowych 311513</t>
    </r>
  </si>
  <si>
    <t>MOT.05</t>
  </si>
  <si>
    <t>Obsługa, diagnozowanie oraz naprawa pojazdów samochodowych</t>
  </si>
  <si>
    <t>MOT.06</t>
  </si>
  <si>
    <t>Organizacja i prowadzenie procesu obsługi pojazdów samochodowych</t>
  </si>
  <si>
    <t>IV.1p</t>
  </si>
  <si>
    <t>IV.0</t>
  </si>
  <si>
    <t>IV.1r</t>
  </si>
  <si>
    <r>
      <t xml:space="preserve">Zawód: </t>
    </r>
    <r>
      <rPr>
        <b/>
        <i/>
        <sz val="12"/>
        <rFont val="Arial"/>
        <family val="2"/>
        <charset val="238"/>
      </rPr>
      <t>technik ekonomista 331403</t>
    </r>
  </si>
  <si>
    <t>EKA.04</t>
  </si>
  <si>
    <t>Prowadzenie dokumentacji w jednostce organizacyjnej</t>
  </si>
  <si>
    <t>Zawód: technik handlowiec 522305</t>
  </si>
  <si>
    <t>EKA.05</t>
  </si>
  <si>
    <t>Prowadzenie spraw kadrowo-płacowych i gospodarki finansowej jednostek organizacyjnych</t>
  </si>
  <si>
    <t>HAN.01</t>
  </si>
  <si>
    <t>Prowadzenie sprzedaży</t>
  </si>
  <si>
    <t>HAN.02</t>
  </si>
  <si>
    <t>Prowadzenie działań handlowych</t>
  </si>
  <si>
    <t>język obcy zawodowy</t>
  </si>
  <si>
    <t>3.</t>
  </si>
  <si>
    <t>razem</t>
  </si>
  <si>
    <t>dodatkowe umiejętności zawodowe</t>
  </si>
  <si>
    <t xml:space="preserve">ilość godzin z ramowego planu nauczania </t>
  </si>
  <si>
    <t>elektrotechnika i elektronika samochodowa</t>
  </si>
  <si>
    <t xml:space="preserve">podstawy motoryzacji </t>
  </si>
  <si>
    <t xml:space="preserve">konstrukcja pojazdów 
samochodowych </t>
  </si>
  <si>
    <t>diagnostyka pojazdów samochodowych</t>
  </si>
  <si>
    <t xml:space="preserve">nadzorowanie obsługi i naprawy pojazdów </t>
  </si>
  <si>
    <t>pracownia użytkowania pojazdów</t>
  </si>
  <si>
    <t>zajęcia praktyczne</t>
  </si>
  <si>
    <t>Ekonomia</t>
  </si>
  <si>
    <t>Ekonomika</t>
  </si>
  <si>
    <t>Działalność gospodarcza</t>
  </si>
  <si>
    <t>Kadry i płace</t>
  </si>
  <si>
    <t>praktyka zawodowe</t>
  </si>
  <si>
    <t>Finanse</t>
  </si>
  <si>
    <t>Towaroznawstwo</t>
  </si>
  <si>
    <t xml:space="preserve"> </t>
  </si>
  <si>
    <t>Pracowania prac biurowych</t>
  </si>
  <si>
    <t>Sprzedaż towarów</t>
  </si>
  <si>
    <t>Pracownia ekonomiki</t>
  </si>
  <si>
    <t>Rachunkowość handlowa</t>
  </si>
  <si>
    <t>Pracownia biznesplanu</t>
  </si>
  <si>
    <t>Marketing</t>
  </si>
  <si>
    <t>Pracownia kadr i płac</t>
  </si>
  <si>
    <t>Pracownia finansów</t>
  </si>
  <si>
    <t>Pracownia ekonomiki i rachunkowości</t>
  </si>
  <si>
    <t>Pracownia sprzedaży</t>
  </si>
  <si>
    <t>Pracownia zarządzania</t>
  </si>
  <si>
    <t>Pracownia gospodarki magazynowej</t>
  </si>
  <si>
    <t>Pracownia marketingu</t>
  </si>
  <si>
    <t>Obowiązkowe 4 tygodnie praktyki należy umieścić wpisując 4 tyg. do komórki w semestrze w którym ma się odbyć praktyka</t>
  </si>
  <si>
    <t>Gdy praktyka jest powyżej 4 tygodni, wpisujemy liczbę godzin która będzie doliczona do godzin zawodowych</t>
  </si>
  <si>
    <t>W kolumnie D należy wybrać z jakiej kwalifikacji pochodzi dany "przedmiot" lub czy należy do kwalifikacji wspólnych</t>
  </si>
  <si>
    <t>EKW - oznacza grupę efekty kształcenia wspólne</t>
  </si>
  <si>
    <r>
      <t xml:space="preserve">Zawód: </t>
    </r>
    <r>
      <rPr>
        <b/>
        <i/>
        <sz val="12"/>
        <rFont val="Arial"/>
        <family val="2"/>
        <charset val="238"/>
      </rPr>
      <t>technik mechanik 311504</t>
    </r>
  </si>
  <si>
    <r>
      <t xml:space="preserve">Zawód: </t>
    </r>
    <r>
      <rPr>
        <b/>
        <i/>
        <sz val="12"/>
        <rFont val="Arial"/>
        <family val="2"/>
        <charset val="238"/>
      </rPr>
      <t>technik usług fryzjerskich 514105</t>
    </r>
  </si>
  <si>
    <t>FRK.01</t>
  </si>
  <si>
    <t>MEC.05</t>
  </si>
  <si>
    <t>Wykonywanie usług fryzjerskich</t>
  </si>
  <si>
    <t>Użytkowanie obrabiarek skrawających. (w zawodzie operator obrabiarek skrawających</t>
  </si>
  <si>
    <t>FRK.03</t>
  </si>
  <si>
    <t>Projektowanie i wykonywanie fryzur</t>
  </si>
  <si>
    <t>MEC.09</t>
  </si>
  <si>
    <t>Organizacja i nadzorowanie procesów produkcji maszyn i urządzeń</t>
  </si>
  <si>
    <t>Zawód: sprzedawca 522301</t>
  </si>
  <si>
    <t>Podbudowa programowa: gimnazjum</t>
  </si>
  <si>
    <t>przyjęta liczba tygodni w ciągu roku szkolnego</t>
  </si>
  <si>
    <t>Liczba godzin tygodniowo w 3 cyklu kształcenia</t>
  </si>
  <si>
    <t>Liczba godzin w 3 cyklu kształcenia</t>
  </si>
  <si>
    <t>Liczba godzin z ramówki</t>
  </si>
  <si>
    <t>kolumna kontrolna</t>
  </si>
  <si>
    <t>+2</t>
  </si>
  <si>
    <t>Efekty kształcenia wspólne dla wszystkich zawodów</t>
  </si>
  <si>
    <t>EKW</t>
  </si>
  <si>
    <t>A.18</t>
  </si>
  <si>
    <t>Razem liczba godzin zajęć ogólnych</t>
  </si>
  <si>
    <t>Podstawy fryzjerstwa</t>
  </si>
  <si>
    <t>Techniki fryzjerskie</t>
  </si>
  <si>
    <t>Projektowanie fryzur</t>
  </si>
  <si>
    <t>Stylizacja</t>
  </si>
  <si>
    <t>Zajęcia praktyczne</t>
  </si>
  <si>
    <t>Efekty kształcenia wspólne dla wszystkich zawodów oraz efekty kształcenia wspólne dla zawodów w ramach obszaru administracyjno-usługowego stanowiące podbudowę do kształcenia w zawodzie lub grupie zawodów</t>
  </si>
  <si>
    <t>Kultura zawodu</t>
  </si>
  <si>
    <t>Konsument na rynku</t>
  </si>
  <si>
    <t>Organizacja sprzedaży</t>
  </si>
  <si>
    <t>Pracownia organizacji sprzedaży</t>
  </si>
  <si>
    <t>Pracownia rozliczeń finansowych</t>
  </si>
  <si>
    <t>+10</t>
  </si>
  <si>
    <t>Łącznie liczba godzin zajęć zawodowych</t>
  </si>
  <si>
    <t>Razem tygodniowa liczba godzin obowiązkowych zajęć edukacyjnych z ramowego planu nauczania</t>
  </si>
  <si>
    <t>wychowanie do życia w rodzinie*</t>
  </si>
  <si>
    <t>religia/etyka **</t>
  </si>
  <si>
    <r>
      <t xml:space="preserve">Należy sprawdzić tabelę </t>
    </r>
    <r>
      <rPr>
        <b/>
        <sz val="10"/>
        <rFont val="Arial"/>
        <family val="2"/>
        <charset val="238"/>
      </rPr>
      <t>Minimalna liczba godzin kształcenia zawodowego znajdująca sięw komórce T6</t>
    </r>
  </si>
  <si>
    <t xml:space="preserve">Zawód: monter zabudowy i robót wykończeniowych w budownictwie 712905 </t>
  </si>
  <si>
    <t>Branżowa Szkoła I stopnia</t>
  </si>
  <si>
    <t>Zawód: mechanik pojazdów samochodowych 723103</t>
  </si>
  <si>
    <t>Podbudowa programowa:  8-letnia szkoła podstawowa</t>
  </si>
  <si>
    <t>B.5</t>
  </si>
  <si>
    <t>B.6</t>
  </si>
  <si>
    <t>B.7</t>
  </si>
  <si>
    <t>-</t>
  </si>
  <si>
    <t>III.BS1.1</t>
  </si>
  <si>
    <t>Kontynuacja 1. języka ze szkoły podstawowej</t>
  </si>
  <si>
    <t>III.BS1.2</t>
  </si>
  <si>
    <t>Kontynuacja 2. języka ze szkoły podstawowej</t>
  </si>
  <si>
    <t>III.BS1.0</t>
  </si>
  <si>
    <t>język obcy os początku w klasie I</t>
  </si>
  <si>
    <t>Podstawy budownictwa</t>
  </si>
  <si>
    <t>Rysunek techniczny</t>
  </si>
  <si>
    <t>Montaż systemów suchej zabudowy</t>
  </si>
  <si>
    <t>Technologia systemów suchej zabudowy</t>
  </si>
  <si>
    <t>Wyknywanie robót malarsko-tapicerskich</t>
  </si>
  <si>
    <t>Technologia robót malarsko - tapicerskich</t>
  </si>
  <si>
    <t>Wykonywanie robót posadzkzarsko-okładinowych</t>
  </si>
  <si>
    <t>Technologia robót posadzkarsko - okładzinowych</t>
  </si>
  <si>
    <t>% przeznaczone na zajęcia praktyczne</t>
  </si>
  <si>
    <t>Roboty w systemach suchej zabudowy - zajęcia praktyczne</t>
  </si>
  <si>
    <t>Roboty malarsko - tapicerskie - zajęcia prakyczne</t>
  </si>
  <si>
    <t>Roboty posadzkarsko - okładzinowe - zajęcia praktyczne</t>
  </si>
  <si>
    <t>Godziny do dyspozycji dyrektora - Kształtowanie kompetencji zawodowych</t>
  </si>
  <si>
    <r>
      <t xml:space="preserve">Należy sprawdzić tabelę </t>
    </r>
    <r>
      <rPr>
        <b/>
        <sz val="10"/>
        <rFont val="Arial"/>
        <family val="2"/>
        <charset val="238"/>
      </rPr>
      <t>Minimalna liczba godzin kształcenia zawodowego znajdująca sięw komórce T6</t>
    </r>
  </si>
  <si>
    <t>Zawód: kucharz 512001</t>
  </si>
  <si>
    <t>Zawód: oddział wielozawodowy</t>
  </si>
  <si>
    <t>T.6</t>
  </si>
  <si>
    <t>godziny z wychowawcą</t>
  </si>
  <si>
    <t>Uczniowie będący młodocianymi pracownikami, skierowani przez szkołę do ośrodka
dokształcania i doskonalenia zawodowego na turnus dokształcania teoretycznego w zakresie
danego zawodu, odbywają kształcenie zawodowe teoretyczne przez okres 4 tygodni w każdej
klasie, w wymiarze 34 godzin tygodniowo</t>
  </si>
  <si>
    <t>Praktyczna nauka zawodu młodocianych pracowników odbywa się u pracodawcy w zakłądzie pracy.</t>
  </si>
  <si>
    <t>Efekty kształcenia wspólne dla wszystkich zawodów oraz efekty kształcenia wspólne dla zawodów w ramach obszaru turystyczno-gastronomicznego stanowiące podbudowę do kształcenia w zawodzie lub grupie zawodów</t>
  </si>
  <si>
    <t>2 dni</t>
  </si>
  <si>
    <t>3 dni</t>
  </si>
  <si>
    <t>Towaroznawstwo żywności</t>
  </si>
  <si>
    <t>Sporządzanie potraw i napojów</t>
  </si>
  <si>
    <t>Urządzenia i instalacje techniczne w zakladzie gastronomicznym</t>
  </si>
  <si>
    <t>Technologia gastronomiczna</t>
  </si>
  <si>
    <r>
      <t xml:space="preserve">Należy sprawdzić tabelę </t>
    </r>
    <r>
      <rPr>
        <b/>
        <sz val="10"/>
        <rFont val="Arial"/>
        <family val="2"/>
        <charset val="238"/>
      </rPr>
      <t>Minimalna liczba godzin kształcenia zawodowego znajdująca sięw komórce T6</t>
    </r>
  </si>
  <si>
    <t xml:space="preserve">organizowanie procesów produkcji </t>
  </si>
  <si>
    <t>nadzorowanie procesów  produkcji</t>
  </si>
  <si>
    <t>pracownia organizacji procesów produkcji</t>
  </si>
  <si>
    <t>pracownia podstaw rysunku technicznego</t>
  </si>
  <si>
    <t>pracownia rysunku technicznego CAD</t>
  </si>
  <si>
    <t>Zawód: OPERATOR OBRABIAREK SKRAWAJĄCYCH 722307</t>
  </si>
  <si>
    <t xml:space="preserve">podstawy obróbki ręcznej i maszynowej </t>
  </si>
  <si>
    <t>przygotowywanie obrabiarek do obróbki</t>
  </si>
  <si>
    <t xml:space="preserve">obróbka na obrabiarkach konwencjonalnych </t>
  </si>
  <si>
    <t>obróbka na obrabiarkach CNC</t>
  </si>
  <si>
    <t>obróbka na obrabiarkach konwencjonalnych</t>
  </si>
  <si>
    <t>praktyka zawodowa</t>
  </si>
  <si>
    <t>Higiena w zawodzie fryzjera</t>
  </si>
  <si>
    <t>Użytkowanie obrabiarek skrawających. (w zawodzie operator obrabiarek skrawających)</t>
  </si>
  <si>
    <r>
      <t xml:space="preserve">Praktyka zawodowa: </t>
    </r>
    <r>
      <rPr>
        <b/>
        <sz val="10"/>
        <color rgb="FF000000"/>
        <rFont val="Arial"/>
        <family val="2"/>
        <charset val="238"/>
      </rPr>
      <t>8 tygodni 280 godzin</t>
    </r>
  </si>
  <si>
    <t>pracownia nadzorowania procesów produkcji</t>
  </si>
  <si>
    <t>podstawy pracy w mechanice warsztatowej</t>
  </si>
  <si>
    <t>Procesy fryzjerskie i stylizacja</t>
  </si>
  <si>
    <t>III.2.0</t>
  </si>
  <si>
    <t>III.2</t>
  </si>
  <si>
    <t>podstawy procesów produkcji</t>
  </si>
  <si>
    <t>Pracownia projektowania fryzur</t>
  </si>
  <si>
    <t>Pracownia organizowania transportu</t>
  </si>
  <si>
    <t>Logistyka w służbach mundurowych</t>
  </si>
  <si>
    <t>Recepturowanie i analiza produktów</t>
  </si>
  <si>
    <t>Prototypowanie 3D</t>
  </si>
  <si>
    <t>Pracownia modelowania 3D</t>
  </si>
  <si>
    <t>Pracowania prototypowania i wydruku 3D</t>
  </si>
  <si>
    <t>Prowadzenie rachunkowości</t>
  </si>
  <si>
    <t>Pracownia rachunkowości</t>
  </si>
  <si>
    <t>Pracowania sprawozdawczości i analizy finansowej</t>
  </si>
  <si>
    <t>Pracownia recepturowania produktów</t>
  </si>
  <si>
    <t>Pracowania analizy składu i właściwości produktów</t>
  </si>
  <si>
    <t>Programowanie mikrokontrolerów</t>
  </si>
  <si>
    <t>Pracownia podstaw elektroniki</t>
  </si>
  <si>
    <t>Pracownia programowania mikrokontrolerów</t>
  </si>
  <si>
    <t>Akademia MikroTik</t>
  </si>
  <si>
    <t>Pracowania zaawansowanych sieci komputerowych</t>
  </si>
  <si>
    <t>Pracowania MikroTik</t>
  </si>
  <si>
    <t>Pracowania organizacji działań służb mundurowych</t>
  </si>
  <si>
    <t>Pracownia organizacji przepływu zasobów i informacji</t>
  </si>
  <si>
    <t>Pracownia e-marketingu</t>
  </si>
  <si>
    <t>Pracownia handlu elektronicznego</t>
  </si>
  <si>
    <t>pracowania wykonywania połaczeń spawanych</t>
  </si>
  <si>
    <t>pracowania naprawy pojazdów jednośladowych</t>
  </si>
  <si>
    <t>Pracownia sprawozdawczości i analizy finansowej</t>
  </si>
  <si>
    <t>Pracownia wizażu</t>
  </si>
  <si>
    <t>Pracownia stylizacji paznokci</t>
  </si>
  <si>
    <t>Pracownia modelowania 3D / Pracownia podstaw elektroniki</t>
  </si>
  <si>
    <t>Pracownia prototypowania i wydruku 3D / Pracownia programowania mikrokontrolerów</t>
  </si>
  <si>
    <t>Pracowania organizacji służb mundurowych</t>
  </si>
  <si>
    <r>
      <t xml:space="preserve">na rok szkolny </t>
    </r>
    <r>
      <rPr>
        <b/>
        <sz val="16"/>
        <rFont val="Times New Roman"/>
        <family val="1"/>
        <charset val="238"/>
      </rPr>
      <t>2023/2024</t>
    </r>
  </si>
  <si>
    <t>pracownia budowy pojazdów jednośladowych</t>
  </si>
  <si>
    <t>pracowania spawania metodą MAG 135</t>
  </si>
  <si>
    <t>Pracownia analizy składu i właściwości produktów</t>
  </si>
  <si>
    <t>Pracownia organizacji zasobów i informacji</t>
  </si>
  <si>
    <t>Uzgo.z prac.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</si>
</sst>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color rgb="FF000000"/>
      <name val="Arial"/>
    </font>
    <font>
      <sz val="14"/>
      <color rgb="FF000000"/>
      <name val="Times New Roman"/>
      <family val="1"/>
      <charset val="238"/>
    </font>
    <font>
      <b/>
      <sz val="1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u/>
      <sz val="8"/>
      <name val="Times New Roman"/>
      <family val="1"/>
      <charset val="238"/>
    </font>
    <font>
      <b/>
      <sz val="10"/>
      <color rgb="FF323232"/>
      <name val="Tahoma"/>
      <family val="2"/>
      <charset val="238"/>
    </font>
    <font>
      <b/>
      <sz val="8"/>
      <name val="Times New Roman"/>
      <family val="1"/>
      <charset val="238"/>
    </font>
    <font>
      <i/>
      <sz val="10"/>
      <color rgb="FF323232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rgb="FF323232"/>
      <name val="Tahoma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sz val="10"/>
      <color rgb="FF323232"/>
      <name val="Arial"/>
      <family val="2"/>
      <charset val="238"/>
    </font>
    <font>
      <sz val="8"/>
      <color rgb="FF00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Verdana"/>
      <family val="2"/>
      <charset val="238"/>
    </font>
    <font>
      <b/>
      <sz val="9"/>
      <color rgb="FF000000"/>
      <name val="Tahoma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C000"/>
        <bgColor rgb="FFFFC000"/>
      </patternFill>
    </fill>
    <fill>
      <patternFill patternType="solid">
        <fgColor rgb="FFC4BD97"/>
        <bgColor rgb="FFC4BD97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938953"/>
        <bgColor rgb="FF938953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C6D9F0"/>
        <bgColor rgb="FFC6D9F0"/>
      </patternFill>
    </fill>
    <fill>
      <patternFill patternType="solid">
        <fgColor rgb="FFB7B7B7"/>
        <bgColor rgb="FFB7B7B7"/>
      </patternFill>
    </fill>
    <fill>
      <patternFill patternType="solid">
        <fgColor rgb="FFAEABAB"/>
        <bgColor rgb="FFAEABAB"/>
      </patternFill>
    </fill>
    <fill>
      <patternFill patternType="solid">
        <fgColor rgb="FFD6DCE4"/>
        <bgColor rgb="FFD6DCE4"/>
      </patternFill>
    </fill>
    <fill>
      <patternFill patternType="solid">
        <fgColor rgb="FFB6DDE8"/>
        <bgColor rgb="FFB6DDE8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rgb="FF938953"/>
      </patternFill>
    </fill>
    <fill>
      <patternFill patternType="solid">
        <fgColor theme="2"/>
        <bgColor rgb="FF757070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37" fillId="0" borderId="42"/>
    <xf numFmtId="0" fontId="5" fillId="0" borderId="42"/>
  </cellStyleXfs>
  <cellXfs count="72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/>
    <xf numFmtId="0" fontId="8" fillId="0" borderId="0" xfId="0" applyFont="1"/>
    <xf numFmtId="0" fontId="13" fillId="0" borderId="0" xfId="0" applyFont="1" applyAlignment="1">
      <alignment horizontal="center"/>
    </xf>
    <xf numFmtId="1" fontId="5" fillId="0" borderId="0" xfId="0" applyNumberFormat="1" applyFont="1"/>
    <xf numFmtId="0" fontId="5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5" fillId="0" borderId="0" xfId="0" applyFont="1"/>
    <xf numFmtId="0" fontId="5" fillId="0" borderId="9" xfId="0" applyFont="1" applyBorder="1"/>
    <xf numFmtId="49" fontId="15" fillId="0" borderId="0" xfId="0" applyNumberFormat="1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left" vertical="center"/>
    </xf>
    <xf numFmtId="0" fontId="8" fillId="2" borderId="10" xfId="0" applyFont="1" applyFill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0" fontId="5" fillId="5" borderId="16" xfId="0" applyFont="1" applyFill="1" applyBorder="1"/>
    <xf numFmtId="0" fontId="5" fillId="0" borderId="0" xfId="0" applyFont="1" applyAlignment="1">
      <alignment vertical="center"/>
    </xf>
    <xf numFmtId="0" fontId="5" fillId="5" borderId="12" xfId="0" applyFont="1" applyFill="1" applyBorder="1"/>
    <xf numFmtId="0" fontId="5" fillId="5" borderId="17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8" fillId="5" borderId="12" xfId="0" applyFont="1" applyFill="1" applyBorder="1"/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9" xfId="0" applyFont="1" applyBorder="1"/>
    <xf numFmtId="0" fontId="5" fillId="0" borderId="3" xfId="0" applyFont="1" applyBorder="1" applyAlignment="1">
      <alignment horizontal="center" vertical="center"/>
    </xf>
    <xf numFmtId="0" fontId="0" fillId="0" borderId="0" xfId="0" applyFont="1"/>
    <xf numFmtId="0" fontId="26" fillId="0" borderId="0" xfId="0" applyFont="1"/>
    <xf numFmtId="0" fontId="5" fillId="0" borderId="9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/>
    </xf>
    <xf numFmtId="0" fontId="5" fillId="5" borderId="20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center"/>
    </xf>
    <xf numFmtId="0" fontId="5" fillId="5" borderId="12" xfId="0" applyFont="1" applyFill="1" applyBorder="1" applyAlignment="1">
      <alignment vertical="center" wrapText="1"/>
    </xf>
    <xf numFmtId="2" fontId="27" fillId="0" borderId="0" xfId="0" applyNumberFormat="1" applyFont="1" applyAlignment="1">
      <alignment wrapText="1"/>
    </xf>
    <xf numFmtId="0" fontId="5" fillId="4" borderId="20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5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5" borderId="22" xfId="0" applyFont="1" applyFill="1" applyBorder="1" applyAlignment="1">
      <alignment horizontal="center" wrapText="1"/>
    </xf>
    <xf numFmtId="0" fontId="5" fillId="11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12" borderId="12" xfId="0" applyFont="1" applyFill="1" applyBorder="1" applyAlignment="1">
      <alignment horizontal="center"/>
    </xf>
    <xf numFmtId="0" fontId="5" fillId="12" borderId="16" xfId="0" applyFont="1" applyFill="1" applyBorder="1" applyAlignment="1">
      <alignment horizontal="center"/>
    </xf>
    <xf numFmtId="0" fontId="5" fillId="5" borderId="21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center"/>
    </xf>
    <xf numFmtId="0" fontId="26" fillId="10" borderId="9" xfId="0" applyFont="1" applyFill="1" applyBorder="1"/>
    <xf numFmtId="1" fontId="0" fillId="0" borderId="9" xfId="0" applyNumberFormat="1" applyFont="1" applyBorder="1" applyAlignment="1">
      <alignment horizontal="center"/>
    </xf>
    <xf numFmtId="0" fontId="26" fillId="0" borderId="9" xfId="0" applyFont="1" applyBorder="1"/>
    <xf numFmtId="1" fontId="0" fillId="10" borderId="9" xfId="0" applyNumberFormat="1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9" borderId="9" xfId="0" applyFont="1" applyFill="1" applyBorder="1"/>
    <xf numFmtId="0" fontId="5" fillId="9" borderId="28" xfId="0" applyFont="1" applyFill="1" applyBorder="1"/>
    <xf numFmtId="1" fontId="5" fillId="9" borderId="9" xfId="0" applyNumberFormat="1" applyFont="1" applyFill="1" applyBorder="1" applyAlignment="1">
      <alignment horizontal="center"/>
    </xf>
    <xf numFmtId="0" fontId="8" fillId="5" borderId="21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26" fillId="0" borderId="25" xfId="0" applyFont="1" applyBorder="1"/>
    <xf numFmtId="1" fontId="5" fillId="10" borderId="9" xfId="0" applyNumberFormat="1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 vertical="center"/>
    </xf>
    <xf numFmtId="0" fontId="26" fillId="5" borderId="9" xfId="0" applyFont="1" applyFill="1" applyBorder="1"/>
    <xf numFmtId="0" fontId="26" fillId="0" borderId="25" xfId="0" applyFont="1" applyBorder="1" applyAlignment="1"/>
    <xf numFmtId="1" fontId="0" fillId="0" borderId="9" xfId="0" applyNumberFormat="1" applyFont="1" applyBorder="1" applyAlignment="1">
      <alignment horizontal="center" vertical="center" wrapText="1" readingOrder="1"/>
    </xf>
    <xf numFmtId="1" fontId="0" fillId="11" borderId="9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 vertical="center"/>
    </xf>
    <xf numFmtId="0" fontId="5" fillId="9" borderId="19" xfId="0" applyFont="1" applyFill="1" applyBorder="1"/>
    <xf numFmtId="0" fontId="5" fillId="9" borderId="12" xfId="0" applyFont="1" applyFill="1" applyBorder="1"/>
    <xf numFmtId="1" fontId="0" fillId="10" borderId="9" xfId="0" applyNumberFormat="1" applyFont="1" applyFill="1" applyBorder="1" applyAlignment="1">
      <alignment horizontal="center" vertical="center" wrapText="1" readingOrder="1"/>
    </xf>
    <xf numFmtId="0" fontId="27" fillId="0" borderId="0" xfId="0" applyFont="1"/>
    <xf numFmtId="0" fontId="22" fillId="0" borderId="0" xfId="0" applyFont="1"/>
    <xf numFmtId="0" fontId="5" fillId="13" borderId="9" xfId="0" applyFont="1" applyFill="1" applyBorder="1"/>
    <xf numFmtId="0" fontId="5" fillId="13" borderId="12" xfId="0" applyFont="1" applyFill="1" applyBorder="1"/>
    <xf numFmtId="0" fontId="5" fillId="13" borderId="21" xfId="0" applyFont="1" applyFill="1" applyBorder="1"/>
    <xf numFmtId="0" fontId="26" fillId="0" borderId="1" xfId="0" applyFont="1" applyBorder="1"/>
    <xf numFmtId="1" fontId="0" fillId="10" borderId="22" xfId="0" applyNumberFormat="1" applyFont="1" applyFill="1" applyBorder="1" applyAlignment="1">
      <alignment horizontal="center" vertical="center" wrapText="1" readingOrder="1"/>
    </xf>
    <xf numFmtId="0" fontId="5" fillId="14" borderId="9" xfId="0" applyFont="1" applyFill="1" applyBorder="1" applyAlignment="1">
      <alignment horizontal="center"/>
    </xf>
    <xf numFmtId="1" fontId="5" fillId="9" borderId="9" xfId="0" applyNumberFormat="1" applyFont="1" applyFill="1" applyBorder="1" applyAlignment="1">
      <alignment horizontal="center" vertical="center"/>
    </xf>
    <xf numFmtId="1" fontId="0" fillId="10" borderId="34" xfId="0" applyNumberFormat="1" applyFont="1" applyFill="1" applyBorder="1" applyAlignment="1">
      <alignment horizontal="center" vertical="center" wrapText="1" readingOrder="1"/>
    </xf>
    <xf numFmtId="1" fontId="8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26" fillId="0" borderId="23" xfId="0" applyFont="1" applyBorder="1"/>
    <xf numFmtId="0" fontId="5" fillId="2" borderId="9" xfId="0" applyFont="1" applyFill="1" applyBorder="1"/>
    <xf numFmtId="1" fontId="0" fillId="10" borderId="9" xfId="0" applyNumberFormat="1" applyFont="1" applyFill="1" applyBorder="1" applyAlignment="1">
      <alignment horizontal="left" vertical="center" wrapText="1" readingOrder="1"/>
    </xf>
    <xf numFmtId="0" fontId="5" fillId="2" borderId="12" xfId="0" applyFont="1" applyFill="1" applyBorder="1"/>
    <xf numFmtId="0" fontId="5" fillId="2" borderId="17" xfId="0" applyFont="1" applyFill="1" applyBorder="1"/>
    <xf numFmtId="1" fontId="5" fillId="15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readingOrder="1"/>
    </xf>
    <xf numFmtId="1" fontId="8" fillId="2" borderId="9" xfId="0" applyNumberFormat="1" applyFont="1" applyFill="1" applyBorder="1" applyAlignment="1">
      <alignment horizontal="center"/>
    </xf>
    <xf numFmtId="1" fontId="0" fillId="10" borderId="19" xfId="0" applyNumberFormat="1" applyFont="1" applyFill="1" applyBorder="1" applyAlignment="1">
      <alignment horizontal="center" vertical="center" wrapText="1" readingOrder="1"/>
    </xf>
    <xf numFmtId="0" fontId="26" fillId="0" borderId="6" xfId="0" applyFont="1" applyBorder="1"/>
    <xf numFmtId="0" fontId="8" fillId="2" borderId="9" xfId="0" applyFont="1" applyFill="1" applyBorder="1" applyAlignment="1">
      <alignment horizontal="center"/>
    </xf>
    <xf numFmtId="1" fontId="0" fillId="11" borderId="9" xfId="0" applyNumberFormat="1" applyFont="1" applyFill="1" applyBorder="1" applyAlignment="1">
      <alignment horizontal="center" vertical="center" wrapText="1" readingOrder="1"/>
    </xf>
    <xf numFmtId="0" fontId="5" fillId="9" borderId="9" xfId="0" applyFont="1" applyFill="1" applyBorder="1" applyAlignment="1">
      <alignment vertical="center"/>
    </xf>
    <xf numFmtId="0" fontId="8" fillId="10" borderId="12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vertical="center"/>
    </xf>
    <xf numFmtId="0" fontId="8" fillId="10" borderId="16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vertical="center"/>
    </xf>
    <xf numFmtId="1" fontId="5" fillId="9" borderId="20" xfId="0" applyNumberFormat="1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5" fillId="13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/>
    </xf>
    <xf numFmtId="0" fontId="5" fillId="13" borderId="20" xfId="0" applyFont="1" applyFill="1" applyBorder="1" applyAlignment="1">
      <alignment vertical="center"/>
    </xf>
    <xf numFmtId="0" fontId="29" fillId="0" borderId="9" xfId="0" applyFont="1" applyBorder="1" applyAlignment="1">
      <alignment horizontal="center"/>
    </xf>
    <xf numFmtId="0" fontId="5" fillId="13" borderId="21" xfId="0" applyFont="1" applyFill="1" applyBorder="1" applyAlignment="1">
      <alignment vertical="center"/>
    </xf>
    <xf numFmtId="0" fontId="5" fillId="13" borderId="22" xfId="0" applyFont="1" applyFill="1" applyBorder="1" applyAlignment="1">
      <alignment vertic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5" fillId="14" borderId="20" xfId="0" applyNumberFormat="1" applyFont="1" applyFill="1" applyBorder="1" applyAlignment="1">
      <alignment horizontal="center" vertical="center"/>
    </xf>
    <xf numFmtId="1" fontId="5" fillId="14" borderId="9" xfId="0" applyNumberFormat="1" applyFont="1" applyFill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/>
    </xf>
    <xf numFmtId="1" fontId="0" fillId="10" borderId="20" xfId="0" applyNumberFormat="1" applyFont="1" applyFill="1" applyBorder="1" applyAlignment="1">
      <alignment horizontal="center" vertical="center" wrapText="1" readingOrder="1"/>
    </xf>
    <xf numFmtId="1" fontId="0" fillId="0" borderId="15" xfId="0" applyNumberFormat="1" applyFont="1" applyBorder="1" applyAlignment="1">
      <alignment horizontal="center"/>
    </xf>
    <xf numFmtId="1" fontId="29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8" fillId="0" borderId="9" xfId="0" applyNumberFormat="1" applyFont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/>
    </xf>
    <xf numFmtId="0" fontId="5" fillId="9" borderId="38" xfId="0" applyFont="1" applyFill="1" applyBorder="1"/>
    <xf numFmtId="0" fontId="5" fillId="2" borderId="9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5" fillId="2" borderId="2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" fontId="8" fillId="2" borderId="20" xfId="0" applyNumberFormat="1" applyFont="1" applyFill="1" applyBorder="1" applyAlignment="1">
      <alignment horizontal="center" vertical="center"/>
    </xf>
    <xf numFmtId="0" fontId="5" fillId="0" borderId="1" xfId="0" applyFont="1" applyBorder="1"/>
    <xf numFmtId="1" fontId="8" fillId="2" borderId="9" xfId="0" applyNumberFormat="1" applyFont="1" applyFill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8" fillId="10" borderId="2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0" fontId="32" fillId="0" borderId="9" xfId="0" applyFont="1" applyBorder="1"/>
    <xf numFmtId="0" fontId="33" fillId="0" borderId="9" xfId="0" applyFont="1" applyBorder="1"/>
    <xf numFmtId="0" fontId="32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9" xfId="0" applyFont="1" applyBorder="1"/>
    <xf numFmtId="0" fontId="26" fillId="0" borderId="1" xfId="0" applyFont="1" applyBorder="1" applyAlignment="1">
      <alignment horizontal="left" vertical="center"/>
    </xf>
    <xf numFmtId="1" fontId="0" fillId="10" borderId="34" xfId="0" applyNumberFormat="1" applyFont="1" applyFill="1" applyBorder="1" applyAlignment="1">
      <alignment horizontal="left" vertical="center" wrapText="1" readingOrder="1"/>
    </xf>
    <xf numFmtId="0" fontId="5" fillId="3" borderId="34" xfId="0" applyFont="1" applyFill="1" applyBorder="1" applyAlignment="1">
      <alignment horizontal="center" vertical="center"/>
    </xf>
    <xf numFmtId="1" fontId="5" fillId="17" borderId="20" xfId="0" applyNumberFormat="1" applyFont="1" applyFill="1" applyBorder="1" applyAlignment="1">
      <alignment horizontal="center" vertical="center"/>
    </xf>
    <xf numFmtId="1" fontId="5" fillId="17" borderId="9" xfId="0" applyNumberFormat="1" applyFont="1" applyFill="1" applyBorder="1" applyAlignment="1">
      <alignment horizontal="center" vertical="center"/>
    </xf>
    <xf numFmtId="0" fontId="26" fillId="5" borderId="22" xfId="0" applyFont="1" applyFill="1" applyBorder="1"/>
    <xf numFmtId="0" fontId="5" fillId="17" borderId="9" xfId="0" applyFont="1" applyFill="1" applyBorder="1" applyAlignment="1">
      <alignment horizontal="center"/>
    </xf>
    <xf numFmtId="1" fontId="0" fillId="11" borderId="34" xfId="0" applyNumberFormat="1" applyFont="1" applyFill="1" applyBorder="1" applyAlignment="1">
      <alignment horizontal="left" vertical="center" wrapText="1" readingOrder="1"/>
    </xf>
    <xf numFmtId="0" fontId="6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2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 wrapText="1"/>
    </xf>
    <xf numFmtId="0" fontId="5" fillId="5" borderId="40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27" fillId="0" borderId="9" xfId="0" applyFont="1" applyBorder="1"/>
    <xf numFmtId="0" fontId="8" fillId="0" borderId="9" xfId="0" applyFont="1" applyBorder="1"/>
    <xf numFmtId="0" fontId="0" fillId="0" borderId="9" xfId="0" applyFont="1" applyBorder="1"/>
    <xf numFmtId="0" fontId="34" fillId="0" borderId="9" xfId="0" applyFont="1" applyBorder="1"/>
    <xf numFmtId="0" fontId="5" fillId="8" borderId="2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3" xfId="0" applyFont="1" applyBorder="1" applyAlignment="1">
      <alignment horizontal="left"/>
    </xf>
    <xf numFmtId="0" fontId="5" fillId="9" borderId="21" xfId="0" applyFont="1" applyFill="1" applyBorder="1"/>
    <xf numFmtId="0" fontId="5" fillId="9" borderId="9" xfId="0" applyFont="1" applyFill="1" applyBorder="1" applyAlignment="1">
      <alignment horizontal="center" vertical="center"/>
    </xf>
    <xf numFmtId="0" fontId="5" fillId="10" borderId="9" xfId="0" applyFont="1" applyFill="1" applyBorder="1"/>
    <xf numFmtId="0" fontId="26" fillId="0" borderId="7" xfId="0" applyFont="1" applyBorder="1"/>
    <xf numFmtId="1" fontId="5" fillId="0" borderId="9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 wrapText="1" readingOrder="1"/>
    </xf>
    <xf numFmtId="1" fontId="5" fillId="13" borderId="20" xfId="0" applyNumberFormat="1" applyFont="1" applyFill="1" applyBorder="1" applyAlignment="1">
      <alignment horizontal="center" vertical="center"/>
    </xf>
    <xf numFmtId="1" fontId="5" fillId="13" borderId="9" xfId="0" applyNumberFormat="1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35" fillId="0" borderId="0" xfId="0" applyFont="1"/>
    <xf numFmtId="0" fontId="7" fillId="0" borderId="0" xfId="0" applyFont="1" applyAlignment="1">
      <alignment vertical="center"/>
    </xf>
    <xf numFmtId="0" fontId="5" fillId="8" borderId="9" xfId="0" applyFont="1" applyFill="1" applyBorder="1"/>
    <xf numFmtId="0" fontId="5" fillId="8" borderId="41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vertical="center" wrapText="1"/>
    </xf>
    <xf numFmtId="0" fontId="0" fillId="0" borderId="6" xfId="0" applyFont="1" applyBorder="1" applyAlignment="1">
      <alignment horizontal="left"/>
    </xf>
    <xf numFmtId="0" fontId="0" fillId="0" borderId="6" xfId="0" applyFont="1" applyBorder="1"/>
    <xf numFmtId="0" fontId="5" fillId="10" borderId="34" xfId="0" applyFont="1" applyFill="1" applyBorder="1" applyAlignment="1">
      <alignment horizontal="center" vertical="center"/>
    </xf>
    <xf numFmtId="1" fontId="26" fillId="7" borderId="9" xfId="0" applyNumberFormat="1" applyFont="1" applyFill="1" applyBorder="1" applyAlignment="1">
      <alignment horizontal="center" vertical="center"/>
    </xf>
    <xf numFmtId="0" fontId="27" fillId="0" borderId="1" xfId="0" applyFont="1" applyBorder="1"/>
    <xf numFmtId="0" fontId="8" fillId="0" borderId="1" xfId="0" applyFont="1" applyBorder="1"/>
    <xf numFmtId="0" fontId="34" fillId="0" borderId="0" xfId="0" applyFont="1"/>
    <xf numFmtId="0" fontId="5" fillId="8" borderId="22" xfId="0" applyFont="1" applyFill="1" applyBorder="1" applyAlignment="1">
      <alignment vertical="center" wrapText="1"/>
    </xf>
    <xf numFmtId="0" fontId="26" fillId="5" borderId="22" xfId="0" applyFont="1" applyFill="1" applyBorder="1" applyAlignment="1">
      <alignment vertical="top" wrapText="1"/>
    </xf>
    <xf numFmtId="1" fontId="5" fillId="11" borderId="9" xfId="0" applyNumberFormat="1" applyFont="1" applyFill="1" applyBorder="1" applyAlignment="1">
      <alignment horizontal="center" vertical="center"/>
    </xf>
    <xf numFmtId="1" fontId="5" fillId="11" borderId="20" xfId="0" applyNumberFormat="1" applyFont="1" applyFill="1" applyBorder="1" applyAlignment="1">
      <alignment horizontal="center" vertical="center"/>
    </xf>
    <xf numFmtId="1" fontId="5" fillId="10" borderId="9" xfId="0" applyNumberFormat="1" applyFont="1" applyFill="1" applyBorder="1" applyAlignment="1">
      <alignment horizontal="center" vertical="center"/>
    </xf>
    <xf numFmtId="1" fontId="5" fillId="10" borderId="20" xfId="0" applyNumberFormat="1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0" fontId="37" fillId="0" borderId="42" xfId="1" applyFont="1" applyAlignment="1"/>
    <xf numFmtId="0" fontId="2" fillId="0" borderId="42" xfId="1" applyFont="1"/>
    <xf numFmtId="0" fontId="5" fillId="0" borderId="42" xfId="1" applyFont="1"/>
    <xf numFmtId="0" fontId="8" fillId="0" borderId="42" xfId="1" applyFont="1"/>
    <xf numFmtId="0" fontId="7" fillId="0" borderId="42" xfId="1" applyFont="1"/>
    <xf numFmtId="1" fontId="5" fillId="0" borderId="42" xfId="1" applyNumberFormat="1" applyFont="1"/>
    <xf numFmtId="0" fontId="8" fillId="2" borderId="29" xfId="1" applyFont="1" applyFill="1" applyBorder="1" applyAlignment="1">
      <alignment horizontal="center" vertical="center"/>
    </xf>
    <xf numFmtId="0" fontId="5" fillId="0" borderId="42" xfId="1" applyFont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5" fillId="0" borderId="42" xfId="1" applyFont="1" applyAlignment="1">
      <alignment horizontal="right" vertical="center"/>
    </xf>
    <xf numFmtId="0" fontId="5" fillId="0" borderId="20" xfId="1" applyFont="1" applyBorder="1"/>
    <xf numFmtId="0" fontId="5" fillId="5" borderId="20" xfId="1" applyFont="1" applyFill="1" applyBorder="1" applyAlignment="1">
      <alignment vertical="center" wrapText="1"/>
    </xf>
    <xf numFmtId="0" fontId="5" fillId="5" borderId="32" xfId="1" applyFont="1" applyFill="1" applyBorder="1" applyAlignment="1">
      <alignment vertical="center" wrapText="1"/>
    </xf>
    <xf numFmtId="0" fontId="5" fillId="6" borderId="9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0" borderId="42" xfId="1" applyFont="1" applyAlignment="1">
      <alignment horizontal="center" vertical="center"/>
    </xf>
    <xf numFmtId="0" fontId="5" fillId="0" borderId="9" xfId="1" applyFont="1" applyBorder="1"/>
    <xf numFmtId="0" fontId="8" fillId="5" borderId="21" xfId="1" applyFont="1" applyFill="1" applyBorder="1" applyAlignment="1">
      <alignment vertical="center" wrapText="1"/>
    </xf>
    <xf numFmtId="0" fontId="5" fillId="5" borderId="22" xfId="1" applyFont="1" applyFill="1" applyBorder="1" applyAlignment="1">
      <alignment horizontal="center" wrapText="1"/>
    </xf>
    <xf numFmtId="0" fontId="16" fillId="0" borderId="9" xfId="1" applyFont="1" applyBorder="1"/>
    <xf numFmtId="0" fontId="5" fillId="0" borderId="9" xfId="1" applyFont="1" applyBorder="1" applyAlignment="1">
      <alignment horizontal="center" vertical="center"/>
    </xf>
    <xf numFmtId="0" fontId="37" fillId="0" borderId="42" xfId="1" applyFont="1"/>
    <xf numFmtId="0" fontId="26" fillId="0" borderId="42" xfId="1" applyFont="1"/>
    <xf numFmtId="0" fontId="5" fillId="5" borderId="21" xfId="1" applyFont="1" applyFill="1" applyBorder="1" applyAlignment="1">
      <alignment vertical="center" wrapText="1"/>
    </xf>
    <xf numFmtId="0" fontId="5" fillId="8" borderId="9" xfId="1" applyFont="1" applyFill="1" applyBorder="1" applyAlignment="1">
      <alignment horizontal="center" vertical="center"/>
    </xf>
    <xf numFmtId="2" fontId="27" fillId="0" borderId="42" xfId="1" applyNumberFormat="1" applyFont="1" applyAlignment="1">
      <alignment wrapText="1"/>
    </xf>
    <xf numFmtId="0" fontId="5" fillId="3" borderId="19" xfId="1" applyFont="1" applyFill="1" applyBorder="1" applyAlignment="1">
      <alignment horizontal="center" vertical="center"/>
    </xf>
    <xf numFmtId="0" fontId="5" fillId="0" borderId="19" xfId="1" applyFont="1" applyBorder="1" applyAlignment="1">
      <alignment horizontal="right"/>
    </xf>
    <xf numFmtId="0" fontId="5" fillId="0" borderId="9" xfId="1" applyFont="1" applyBorder="1" applyAlignment="1">
      <alignment vertical="center" wrapText="1"/>
    </xf>
    <xf numFmtId="0" fontId="16" fillId="0" borderId="42" xfId="1" applyFont="1"/>
    <xf numFmtId="0" fontId="17" fillId="0" borderId="42" xfId="1" applyFont="1"/>
    <xf numFmtId="0" fontId="5" fillId="0" borderId="9" xfId="1" applyFont="1" applyBorder="1" applyAlignment="1">
      <alignment horizontal="right"/>
    </xf>
    <xf numFmtId="0" fontId="5" fillId="12" borderId="20" xfId="1" applyFont="1" applyFill="1" applyBorder="1" applyAlignment="1">
      <alignment horizontal="center" vertical="center"/>
    </xf>
    <xf numFmtId="0" fontId="5" fillId="12" borderId="9" xfId="1" applyFont="1" applyFill="1" applyBorder="1" applyAlignment="1">
      <alignment horizontal="center" vertical="center"/>
    </xf>
    <xf numFmtId="0" fontId="26" fillId="5" borderId="9" xfId="1" applyFont="1" applyFill="1" applyBorder="1"/>
    <xf numFmtId="1" fontId="37" fillId="0" borderId="9" xfId="1" applyNumberFormat="1" applyFont="1" applyBorder="1" applyAlignment="1">
      <alignment horizontal="center" vertical="center" wrapText="1" readingOrder="1"/>
    </xf>
    <xf numFmtId="0" fontId="5" fillId="3" borderId="22" xfId="1" applyFont="1" applyFill="1" applyBorder="1" applyAlignment="1">
      <alignment horizontal="center" vertical="center"/>
    </xf>
    <xf numFmtId="0" fontId="26" fillId="0" borderId="9" xfId="1" applyFont="1" applyBorder="1"/>
    <xf numFmtId="1" fontId="37" fillId="10" borderId="9" xfId="1" applyNumberFormat="1" applyFont="1" applyFill="1" applyBorder="1" applyAlignment="1">
      <alignment horizontal="center" vertical="center" wrapText="1" readingOrder="1"/>
    </xf>
    <xf numFmtId="0" fontId="27" fillId="0" borderId="42" xfId="1" applyFont="1"/>
    <xf numFmtId="0" fontId="26" fillId="0" borderId="22" xfId="1" applyFont="1" applyBorder="1"/>
    <xf numFmtId="0" fontId="5" fillId="9" borderId="37" xfId="1" applyFont="1" applyFill="1" applyBorder="1"/>
    <xf numFmtId="0" fontId="5" fillId="9" borderId="43" xfId="1" applyFont="1" applyFill="1" applyBorder="1"/>
    <xf numFmtId="0" fontId="5" fillId="9" borderId="42" xfId="1" applyFont="1" applyFill="1" applyBorder="1"/>
    <xf numFmtId="1" fontId="5" fillId="9" borderId="34" xfId="1" applyNumberFormat="1" applyFont="1" applyFill="1" applyBorder="1" applyAlignment="1">
      <alignment horizontal="center" vertical="center"/>
    </xf>
    <xf numFmtId="0" fontId="5" fillId="0" borderId="44" xfId="1" applyFont="1" applyBorder="1"/>
    <xf numFmtId="0" fontId="26" fillId="0" borderId="44" xfId="1" applyFont="1" applyBorder="1"/>
    <xf numFmtId="0" fontId="37" fillId="0" borderId="44" xfId="1" applyFont="1" applyBorder="1" applyAlignment="1"/>
    <xf numFmtId="1" fontId="37" fillId="10" borderId="44" xfId="1" applyNumberFormat="1" applyFont="1" applyFill="1" applyBorder="1" applyAlignment="1">
      <alignment horizontal="center" vertical="center" wrapText="1" readingOrder="1"/>
    </xf>
    <xf numFmtId="0" fontId="37" fillId="0" borderId="44" xfId="1" applyFont="1" applyBorder="1" applyAlignment="1">
      <alignment horizontal="center" vertical="center"/>
    </xf>
    <xf numFmtId="0" fontId="5" fillId="3" borderId="44" xfId="1" applyFont="1" applyFill="1" applyBorder="1" applyAlignment="1">
      <alignment horizontal="center" vertical="center"/>
    </xf>
    <xf numFmtId="0" fontId="26" fillId="0" borderId="19" xfId="1" applyFont="1" applyBorder="1"/>
    <xf numFmtId="1" fontId="37" fillId="10" borderId="19" xfId="1" applyNumberFormat="1" applyFont="1" applyFill="1" applyBorder="1" applyAlignment="1">
      <alignment horizontal="center" vertical="center" wrapText="1" readingOrder="1"/>
    </xf>
    <xf numFmtId="1" fontId="37" fillId="11" borderId="9" xfId="1" applyNumberFormat="1" applyFont="1" applyFill="1" applyBorder="1" applyAlignment="1">
      <alignment horizontal="center" vertical="center" wrapText="1" readingOrder="1"/>
    </xf>
    <xf numFmtId="1" fontId="5" fillId="9" borderId="20" xfId="1" applyNumberFormat="1" applyFont="1" applyFill="1" applyBorder="1" applyAlignment="1">
      <alignment horizontal="center" vertical="center"/>
    </xf>
    <xf numFmtId="1" fontId="5" fillId="9" borderId="9" xfId="1" applyNumberFormat="1" applyFont="1" applyFill="1" applyBorder="1" applyAlignment="1">
      <alignment horizontal="center" vertical="center"/>
    </xf>
    <xf numFmtId="1" fontId="5" fillId="14" borderId="20" xfId="1" applyNumberFormat="1" applyFont="1" applyFill="1" applyBorder="1" applyAlignment="1">
      <alignment horizontal="center" vertical="center"/>
    </xf>
    <xf numFmtId="1" fontId="5" fillId="14" borderId="9" xfId="1" applyNumberFormat="1" applyFont="1" applyFill="1" applyBorder="1" applyAlignment="1">
      <alignment horizontal="center" vertical="center"/>
    </xf>
    <xf numFmtId="0" fontId="5" fillId="0" borderId="22" xfId="1" applyFont="1" applyBorder="1"/>
    <xf numFmtId="0" fontId="5" fillId="14" borderId="9" xfId="1" applyFont="1" applyFill="1" applyBorder="1" applyAlignment="1">
      <alignment horizontal="center"/>
    </xf>
    <xf numFmtId="0" fontId="5" fillId="0" borderId="20" xfId="1" applyFont="1" applyBorder="1" applyAlignment="1">
      <alignment horizontal="left" vertical="center"/>
    </xf>
    <xf numFmtId="0" fontId="5" fillId="0" borderId="21" xfId="1" applyFont="1" applyBorder="1"/>
    <xf numFmtId="1" fontId="8" fillId="0" borderId="9" xfId="1" applyNumberFormat="1" applyFont="1" applyBorder="1" applyAlignment="1">
      <alignment horizontal="center" vertical="center"/>
    </xf>
    <xf numFmtId="1" fontId="8" fillId="2" borderId="20" xfId="1" applyNumberFormat="1" applyFont="1" applyFill="1" applyBorder="1" applyAlignment="1">
      <alignment horizontal="center" vertical="center"/>
    </xf>
    <xf numFmtId="1" fontId="8" fillId="2" borderId="9" xfId="1" applyNumberFormat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37" fillId="0" borderId="9" xfId="1" applyFont="1" applyBorder="1" applyAlignment="1">
      <alignment horizontal="center" vertical="center"/>
    </xf>
    <xf numFmtId="0" fontId="29" fillId="0" borderId="9" xfId="1" applyFont="1" applyBorder="1" applyAlignment="1">
      <alignment horizontal="center" vertical="center"/>
    </xf>
    <xf numFmtId="0" fontId="37" fillId="0" borderId="20" xfId="1" applyFont="1" applyBorder="1" applyAlignment="1">
      <alignment vertical="center"/>
    </xf>
    <xf numFmtId="0" fontId="37" fillId="0" borderId="20" xfId="1" applyFont="1" applyBorder="1" applyAlignment="1">
      <alignment horizontal="center" vertical="center"/>
    </xf>
    <xf numFmtId="0" fontId="37" fillId="0" borderId="20" xfId="1" applyFont="1" applyBorder="1"/>
    <xf numFmtId="0" fontId="5" fillId="0" borderId="42" xfId="1" applyFont="1" applyAlignment="1">
      <alignment vertical="center"/>
    </xf>
    <xf numFmtId="0" fontId="37" fillId="0" borderId="42" xfId="1" applyFont="1" applyAlignment="1">
      <alignment horizontal="right" vertical="center"/>
    </xf>
    <xf numFmtId="0" fontId="2" fillId="0" borderId="42" xfId="2" applyFont="1"/>
    <xf numFmtId="0" fontId="5" fillId="0" borderId="42" xfId="2"/>
    <xf numFmtId="0" fontId="4" fillId="0" borderId="42" xfId="2" applyFont="1"/>
    <xf numFmtId="0" fontId="35" fillId="0" borderId="42" xfId="2" applyFont="1"/>
    <xf numFmtId="0" fontId="6" fillId="0" borderId="42" xfId="2" applyFont="1" applyAlignment="1"/>
    <xf numFmtId="0" fontId="5" fillId="0" borderId="42" xfId="2" applyFont="1"/>
    <xf numFmtId="0" fontId="7" fillId="0" borderId="42" xfId="2" applyFont="1"/>
    <xf numFmtId="0" fontId="8" fillId="19" borderId="47" xfId="2" applyFont="1" applyFill="1" applyBorder="1" applyAlignment="1">
      <alignment horizontal="center" vertical="center"/>
    </xf>
    <xf numFmtId="0" fontId="8" fillId="19" borderId="42" xfId="2" applyFont="1" applyFill="1" applyBorder="1" applyAlignment="1">
      <alignment horizontal="center" vertical="center"/>
    </xf>
    <xf numFmtId="0" fontId="5" fillId="0" borderId="44" xfId="2" applyBorder="1"/>
    <xf numFmtId="0" fontId="5" fillId="20" borderId="45" xfId="2" applyFill="1" applyBorder="1" applyAlignment="1">
      <alignment vertical="center" wrapText="1"/>
    </xf>
    <xf numFmtId="0" fontId="5" fillId="20" borderId="47" xfId="2" applyFill="1" applyBorder="1" applyAlignment="1">
      <alignment vertical="center" wrapText="1"/>
    </xf>
    <xf numFmtId="0" fontId="5" fillId="20" borderId="49" xfId="2" applyFill="1" applyBorder="1" applyAlignment="1">
      <alignment vertical="center" wrapText="1"/>
    </xf>
    <xf numFmtId="0" fontId="5" fillId="21" borderId="44" xfId="2" applyFill="1" applyBorder="1" applyAlignment="1">
      <alignment horizontal="center" vertical="center"/>
    </xf>
    <xf numFmtId="0" fontId="5" fillId="22" borderId="44" xfId="2" applyFill="1" applyBorder="1" applyAlignment="1">
      <alignment horizontal="center" vertical="center"/>
    </xf>
    <xf numFmtId="0" fontId="5" fillId="0" borderId="44" xfId="2" applyFont="1" applyBorder="1"/>
    <xf numFmtId="0" fontId="8" fillId="20" borderId="48" xfId="2" applyFont="1" applyFill="1" applyBorder="1" applyAlignment="1">
      <alignment vertical="center" wrapText="1"/>
    </xf>
    <xf numFmtId="0" fontId="5" fillId="0" borderId="44" xfId="2" applyBorder="1" applyAlignment="1">
      <alignment horizontal="center" vertical="center"/>
    </xf>
    <xf numFmtId="0" fontId="16" fillId="0" borderId="42" xfId="2" applyFont="1"/>
    <xf numFmtId="0" fontId="5" fillId="0" borderId="42" xfId="2" applyFont="1" applyBorder="1"/>
    <xf numFmtId="0" fontId="8" fillId="0" borderId="42" xfId="2" applyFont="1" applyBorder="1"/>
    <xf numFmtId="0" fontId="5" fillId="0" borderId="42" xfId="2" applyBorder="1" applyAlignment="1">
      <alignment horizontal="center" vertical="center"/>
    </xf>
    <xf numFmtId="0" fontId="5" fillId="21" borderId="44" xfId="2" applyFont="1" applyFill="1" applyBorder="1" applyAlignment="1">
      <alignment horizontal="center" vertical="center"/>
    </xf>
    <xf numFmtId="0" fontId="8" fillId="0" borderId="42" xfId="2" applyFont="1"/>
    <xf numFmtId="0" fontId="5" fillId="20" borderId="45" xfId="2" applyFont="1" applyFill="1" applyBorder="1" applyAlignment="1">
      <alignment vertical="center" wrapText="1"/>
    </xf>
    <xf numFmtId="0" fontId="5" fillId="20" borderId="47" xfId="2" applyFont="1" applyFill="1" applyBorder="1" applyAlignment="1">
      <alignment vertical="center" wrapText="1"/>
    </xf>
    <xf numFmtId="0" fontId="5" fillId="20" borderId="48" xfId="2" applyFill="1" applyBorder="1" applyAlignment="1">
      <alignment vertical="center" wrapText="1"/>
    </xf>
    <xf numFmtId="0" fontId="5" fillId="20" borderId="46" xfId="2" applyFill="1" applyBorder="1" applyAlignment="1">
      <alignment vertical="center" wrapText="1"/>
    </xf>
    <xf numFmtId="0" fontId="5" fillId="23" borderId="44" xfId="2" applyFill="1" applyBorder="1"/>
    <xf numFmtId="0" fontId="5" fillId="23" borderId="50" xfId="2" applyFill="1" applyBorder="1" applyAlignment="1">
      <alignment vertical="center" wrapText="1"/>
    </xf>
    <xf numFmtId="0" fontId="5" fillId="23" borderId="47" xfId="2" applyFill="1" applyBorder="1" applyAlignment="1">
      <alignment vertical="center" wrapText="1"/>
    </xf>
    <xf numFmtId="0" fontId="5" fillId="23" borderId="48" xfId="2" applyFill="1" applyBorder="1" applyAlignment="1">
      <alignment vertical="center" wrapText="1"/>
    </xf>
    <xf numFmtId="0" fontId="5" fillId="23" borderId="44" xfId="2" applyFill="1" applyBorder="1" applyAlignment="1">
      <alignment horizontal="center" vertical="center"/>
    </xf>
    <xf numFmtId="0" fontId="5" fillId="23" borderId="45" xfId="2" applyFill="1" applyBorder="1" applyAlignment="1">
      <alignment horizontal="center" vertical="center"/>
    </xf>
    <xf numFmtId="0" fontId="5" fillId="0" borderId="45" xfId="2" applyBorder="1"/>
    <xf numFmtId="0" fontId="5" fillId="0" borderId="42" xfId="2" applyBorder="1"/>
    <xf numFmtId="0" fontId="5" fillId="24" borderId="44" xfId="2" applyFont="1" applyFill="1" applyBorder="1"/>
    <xf numFmtId="0" fontId="5" fillId="24" borderId="51" xfId="2" applyFill="1" applyBorder="1"/>
    <xf numFmtId="0" fontId="5" fillId="24" borderId="42" xfId="2" applyFill="1" applyBorder="1"/>
    <xf numFmtId="0" fontId="5" fillId="24" borderId="48" xfId="2" applyFill="1" applyBorder="1"/>
    <xf numFmtId="1" fontId="5" fillId="24" borderId="44" xfId="2" applyNumberFormat="1" applyFill="1" applyBorder="1" applyAlignment="1">
      <alignment horizontal="center" vertical="center"/>
    </xf>
    <xf numFmtId="1" fontId="5" fillId="24" borderId="45" xfId="2" applyNumberFormat="1" applyFill="1" applyBorder="1" applyAlignment="1">
      <alignment horizontal="center" vertical="center"/>
    </xf>
    <xf numFmtId="0" fontId="5" fillId="0" borderId="42" xfId="2" applyFill="1"/>
    <xf numFmtId="0" fontId="5" fillId="0" borderId="44" xfId="2" applyFill="1" applyBorder="1"/>
    <xf numFmtId="1" fontId="37" fillId="25" borderId="44" xfId="2" applyNumberFormat="1" applyFont="1" applyFill="1" applyBorder="1" applyAlignment="1">
      <alignment horizontal="center" vertical="center" wrapText="1" readingOrder="1"/>
    </xf>
    <xf numFmtId="0" fontId="5" fillId="0" borderId="51" xfId="2" applyBorder="1" applyAlignment="1">
      <alignment horizontal="center" vertical="center"/>
    </xf>
    <xf numFmtId="0" fontId="32" fillId="0" borderId="42" xfId="2" applyFont="1" applyFill="1"/>
    <xf numFmtId="49" fontId="3" fillId="0" borderId="42" xfId="2" applyNumberFormat="1" applyFont="1" applyAlignment="1">
      <alignment horizontal="center" vertical="center"/>
    </xf>
    <xf numFmtId="1" fontId="5" fillId="26" borderId="45" xfId="2" applyNumberFormat="1" applyFill="1" applyBorder="1" applyAlignment="1">
      <alignment horizontal="center" vertical="center"/>
    </xf>
    <xf numFmtId="1" fontId="8" fillId="0" borderId="44" xfId="2" applyNumberFormat="1" applyFont="1" applyFill="1" applyBorder="1" applyAlignment="1">
      <alignment horizontal="center" vertical="center"/>
    </xf>
    <xf numFmtId="0" fontId="8" fillId="0" borderId="44" xfId="2" applyFont="1" applyFill="1" applyBorder="1" applyAlignment="1">
      <alignment horizontal="center" vertical="center"/>
    </xf>
    <xf numFmtId="0" fontId="5" fillId="0" borderId="44" xfId="2" applyFill="1" applyBorder="1" applyAlignment="1">
      <alignment horizontal="center" vertical="center"/>
    </xf>
    <xf numFmtId="1" fontId="8" fillId="19" borderId="44" xfId="2" applyNumberFormat="1" applyFont="1" applyFill="1" applyBorder="1" applyAlignment="1">
      <alignment horizontal="center" vertical="center"/>
    </xf>
    <xf numFmtId="0" fontId="5" fillId="0" borderId="44" xfId="2" applyBorder="1" applyAlignment="1">
      <alignment horizontal="right" vertical="center"/>
    </xf>
    <xf numFmtId="0" fontId="39" fillId="0" borderId="44" xfId="2" applyFont="1" applyFill="1" applyBorder="1" applyAlignment="1">
      <alignment horizontal="center" vertical="center"/>
    </xf>
    <xf numFmtId="1" fontId="40" fillId="27" borderId="44" xfId="2" applyNumberFormat="1" applyFont="1" applyFill="1" applyBorder="1" applyAlignment="1">
      <alignment horizontal="center" vertical="center"/>
    </xf>
    <xf numFmtId="0" fontId="41" fillId="0" borderId="44" xfId="2" applyFont="1" applyFill="1" applyBorder="1" applyAlignment="1">
      <alignment horizontal="center" vertical="center"/>
    </xf>
    <xf numFmtId="0" fontId="8" fillId="19" borderId="44" xfId="2" applyFont="1" applyFill="1" applyBorder="1" applyAlignment="1">
      <alignment horizontal="center" vertical="center"/>
    </xf>
    <xf numFmtId="0" fontId="39" fillId="0" borderId="42" xfId="2" applyFont="1" applyFill="1" applyBorder="1" applyAlignment="1">
      <alignment horizontal="right" vertical="center"/>
    </xf>
    <xf numFmtId="0" fontId="39" fillId="0" borderId="42" xfId="2" applyFont="1" applyFill="1" applyBorder="1" applyAlignment="1">
      <alignment vertical="center"/>
    </xf>
    <xf numFmtId="0" fontId="39" fillId="0" borderId="42" xfId="2" applyFont="1" applyFill="1" applyBorder="1" applyAlignment="1">
      <alignment horizontal="center" vertical="center"/>
    </xf>
    <xf numFmtId="0" fontId="5" fillId="0" borderId="42" xfId="2" applyAlignment="1">
      <alignment vertical="center"/>
    </xf>
    <xf numFmtId="0" fontId="5" fillId="0" borderId="42" xfId="2" applyFont="1" applyFill="1" applyBorder="1"/>
    <xf numFmtId="0" fontId="42" fillId="20" borderId="44" xfId="2" applyFont="1" applyFill="1" applyBorder="1"/>
    <xf numFmtId="1" fontId="37" fillId="0" borderId="44" xfId="2" applyNumberFormat="1" applyFont="1" applyFill="1" applyBorder="1" applyAlignment="1">
      <alignment horizontal="center" vertical="center" wrapText="1" readingOrder="1"/>
    </xf>
    <xf numFmtId="0" fontId="42" fillId="0" borderId="44" xfId="2" applyFont="1" applyBorder="1"/>
    <xf numFmtId="0" fontId="42" fillId="0" borderId="54" xfId="2" applyFont="1" applyBorder="1" applyAlignment="1">
      <alignment horizontal="left" vertical="center"/>
    </xf>
    <xf numFmtId="1" fontId="37" fillId="25" borderId="54" xfId="2" applyNumberFormat="1" applyFont="1" applyFill="1" applyBorder="1" applyAlignment="1">
      <alignment horizontal="center" vertical="center" wrapText="1" readingOrder="1"/>
    </xf>
    <xf numFmtId="0" fontId="16" fillId="0" borderId="44" xfId="2" applyFont="1" applyBorder="1"/>
    <xf numFmtId="2" fontId="27" fillId="0" borderId="42" xfId="2" applyNumberFormat="1" applyFont="1" applyAlignment="1">
      <alignment wrapText="1"/>
    </xf>
    <xf numFmtId="1" fontId="5" fillId="10" borderId="9" xfId="0" applyNumberFormat="1" applyFont="1" applyFill="1" applyBorder="1" applyAlignment="1">
      <alignment horizontal="center" vertical="center" wrapText="1" readingOrder="1"/>
    </xf>
    <xf numFmtId="0" fontId="5" fillId="0" borderId="20" xfId="1" applyFont="1" applyBorder="1" applyAlignment="1">
      <alignment horizontal="center" vertical="center"/>
    </xf>
    <xf numFmtId="0" fontId="5" fillId="14" borderId="22" xfId="0" applyFont="1" applyFill="1" applyBorder="1" applyAlignment="1">
      <alignment horizontal="center"/>
    </xf>
    <xf numFmtId="1" fontId="5" fillId="9" borderId="43" xfId="0" applyNumberFormat="1" applyFont="1" applyFill="1" applyBorder="1" applyAlignment="1">
      <alignment horizontal="center"/>
    </xf>
    <xf numFmtId="1" fontId="5" fillId="14" borderId="19" xfId="0" applyNumberFormat="1" applyFont="1" applyFill="1" applyBorder="1" applyAlignment="1">
      <alignment horizontal="center"/>
    </xf>
    <xf numFmtId="0" fontId="5" fillId="14" borderId="19" xfId="0" applyFont="1" applyFill="1" applyBorder="1" applyAlignment="1">
      <alignment horizontal="center"/>
    </xf>
    <xf numFmtId="0" fontId="5" fillId="14" borderId="32" xfId="0" applyFont="1" applyFill="1" applyBorder="1" applyAlignment="1">
      <alignment horizontal="center"/>
    </xf>
    <xf numFmtId="0" fontId="5" fillId="14" borderId="31" xfId="0" applyFont="1" applyFill="1" applyBorder="1" applyAlignment="1">
      <alignment horizontal="center"/>
    </xf>
    <xf numFmtId="1" fontId="5" fillId="14" borderId="44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 horizontal="center" vertical="center" wrapText="1" readingOrder="1"/>
    </xf>
    <xf numFmtId="1" fontId="0" fillId="10" borderId="44" xfId="0" applyNumberFormat="1" applyFont="1" applyFill="1" applyBorder="1" applyAlignment="1">
      <alignment horizontal="center" vertical="center" wrapText="1" readingOrder="1"/>
    </xf>
    <xf numFmtId="0" fontId="5" fillId="8" borderId="34" xfId="0" applyFont="1" applyFill="1" applyBorder="1" applyAlignment="1">
      <alignment horizontal="center" vertical="center"/>
    </xf>
    <xf numFmtId="0" fontId="8" fillId="0" borderId="44" xfId="1" applyFont="1" applyBorder="1"/>
    <xf numFmtId="0" fontId="5" fillId="0" borderId="44" xfId="1" applyFont="1" applyBorder="1" applyAlignment="1">
      <alignment horizontal="center" vertical="center"/>
    </xf>
    <xf numFmtId="0" fontId="5" fillId="0" borderId="44" xfId="1" applyFont="1" applyBorder="1" applyAlignment="1"/>
    <xf numFmtId="1" fontId="5" fillId="10" borderId="44" xfId="1" applyNumberFormat="1" applyFont="1" applyFill="1" applyBorder="1" applyAlignment="1">
      <alignment horizontal="center" vertical="center" wrapText="1" readingOrder="1"/>
    </xf>
    <xf numFmtId="0" fontId="8" fillId="0" borderId="9" xfId="1" applyFont="1" applyBorder="1"/>
    <xf numFmtId="1" fontId="5" fillId="10" borderId="9" xfId="1" applyNumberFormat="1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" vertical="center"/>
    </xf>
    <xf numFmtId="0" fontId="5" fillId="0" borderId="44" xfId="2" applyBorder="1" applyAlignment="1">
      <alignment horizontal="center" vertical="center"/>
    </xf>
    <xf numFmtId="1" fontId="5" fillId="0" borderId="51" xfId="2" applyNumberFormat="1" applyBorder="1" applyAlignment="1">
      <alignment horizontal="center" vertical="center"/>
    </xf>
    <xf numFmtId="0" fontId="8" fillId="19" borderId="45" xfId="2" applyFont="1" applyFill="1" applyBorder="1" applyAlignment="1">
      <alignment horizontal="center" vertical="center"/>
    </xf>
    <xf numFmtId="0" fontId="5" fillId="0" borderId="45" xfId="2" applyBorder="1" applyAlignment="1">
      <alignment horizontal="center" vertical="center"/>
    </xf>
    <xf numFmtId="1" fontId="5" fillId="22" borderId="46" xfId="2" applyNumberFormat="1" applyFill="1" applyBorder="1" applyAlignment="1">
      <alignment horizontal="center" vertical="center"/>
    </xf>
    <xf numFmtId="1" fontId="5" fillId="26" borderId="44" xfId="2" applyNumberForma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7" fillId="0" borderId="42" xfId="1" applyFont="1" applyAlignment="1"/>
    <xf numFmtId="0" fontId="37" fillId="0" borderId="21" xfId="1" applyFont="1" applyBorder="1"/>
    <xf numFmtId="0" fontId="5" fillId="0" borderId="34" xfId="1" applyFont="1" applyBorder="1"/>
    <xf numFmtId="0" fontId="37" fillId="0" borderId="34" xfId="1" applyFont="1" applyBorder="1" applyAlignment="1">
      <alignment horizontal="center" vertical="center"/>
    </xf>
    <xf numFmtId="0" fontId="37" fillId="0" borderId="41" xfId="1" applyFont="1" applyBorder="1" applyAlignment="1">
      <alignment horizontal="center" vertical="center"/>
    </xf>
    <xf numFmtId="0" fontId="29" fillId="0" borderId="34" xfId="1" applyFont="1" applyBorder="1" applyAlignment="1">
      <alignment horizontal="center" vertical="center"/>
    </xf>
    <xf numFmtId="1" fontId="8" fillId="2" borderId="31" xfId="1" applyNumberFormat="1" applyFont="1" applyFill="1" applyBorder="1" applyAlignment="1">
      <alignment horizontal="center" vertical="center"/>
    </xf>
    <xf numFmtId="1" fontId="8" fillId="2" borderId="44" xfId="1" applyNumberFormat="1" applyFont="1" applyFill="1" applyBorder="1" applyAlignment="1">
      <alignment horizontal="center" vertical="center"/>
    </xf>
    <xf numFmtId="1" fontId="8" fillId="2" borderId="32" xfId="1" applyNumberFormat="1" applyFont="1" applyFill="1" applyBorder="1" applyAlignment="1">
      <alignment horizontal="center" vertical="center"/>
    </xf>
    <xf numFmtId="0" fontId="37" fillId="0" borderId="54" xfId="1" applyFont="1" applyBorder="1" applyAlignment="1"/>
    <xf numFmtId="0" fontId="37" fillId="0" borderId="29" xfId="1" applyFont="1" applyBorder="1"/>
    <xf numFmtId="0" fontId="5" fillId="0" borderId="29" xfId="1" applyFont="1" applyBorder="1"/>
    <xf numFmtId="1" fontId="5" fillId="9" borderId="34" xfId="0" applyNumberFormat="1" applyFont="1" applyFill="1" applyBorder="1" applyAlignment="1">
      <alignment horizontal="center" vertical="center"/>
    </xf>
    <xf numFmtId="1" fontId="5" fillId="9" borderId="19" xfId="0" applyNumberFormat="1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 readingOrder="1"/>
    </xf>
    <xf numFmtId="0" fontId="0" fillId="0" borderId="0" xfId="0" applyFont="1" applyAlignment="1"/>
    <xf numFmtId="0" fontId="22" fillId="0" borderId="0" xfId="0" applyFont="1" applyAlignment="1">
      <alignment wrapText="1"/>
    </xf>
    <xf numFmtId="0" fontId="0" fillId="0" borderId="0" xfId="0" applyFont="1" applyAlignme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23" xfId="0" applyFont="1" applyBorder="1" applyAlignment="1">
      <alignment vertical="center"/>
    </xf>
    <xf numFmtId="0" fontId="9" fillId="0" borderId="24" xfId="0" applyFont="1" applyBorder="1" applyAlignment="1"/>
    <xf numFmtId="0" fontId="5" fillId="0" borderId="23" xfId="0" applyFont="1" applyBorder="1" applyAlignment="1">
      <alignment vertical="center"/>
    </xf>
    <xf numFmtId="0" fontId="5" fillId="0" borderId="20" xfId="0" applyFont="1" applyBorder="1"/>
    <xf numFmtId="0" fontId="5" fillId="28" borderId="9" xfId="0" applyFont="1" applyFill="1" applyBorder="1" applyAlignment="1">
      <alignment horizontal="center"/>
    </xf>
    <xf numFmtId="0" fontId="5" fillId="28" borderId="9" xfId="0" applyFont="1" applyFill="1" applyBorder="1" applyAlignment="1">
      <alignment horizontal="center" vertical="center"/>
    </xf>
    <xf numFmtId="0" fontId="5" fillId="29" borderId="9" xfId="0" applyFont="1" applyFill="1" applyBorder="1" applyAlignment="1">
      <alignment horizontal="center" vertical="center"/>
    </xf>
    <xf numFmtId="0" fontId="5" fillId="28" borderId="9" xfId="1" applyFont="1" applyFill="1" applyBorder="1" applyAlignment="1">
      <alignment horizontal="center" vertical="center"/>
    </xf>
    <xf numFmtId="0" fontId="0" fillId="0" borderId="0" xfId="0" applyFont="1" applyAlignment="1"/>
    <xf numFmtId="0" fontId="9" fillId="0" borderId="6" xfId="0" applyFont="1" applyBorder="1"/>
    <xf numFmtId="0" fontId="9" fillId="0" borderId="4" xfId="0" applyFont="1" applyBorder="1"/>
    <xf numFmtId="0" fontId="0" fillId="0" borderId="0" xfId="0" applyFont="1" applyAlignment="1"/>
    <xf numFmtId="0" fontId="32" fillId="0" borderId="3" xfId="0" applyFont="1" applyBorder="1"/>
    <xf numFmtId="0" fontId="37" fillId="0" borderId="42" xfId="1" applyFont="1" applyAlignment="1"/>
    <xf numFmtId="0" fontId="5" fillId="0" borderId="57" xfId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/>
    <xf numFmtId="0" fontId="32" fillId="0" borderId="0" xfId="0" applyFont="1" applyAlignment="1"/>
    <xf numFmtId="0" fontId="37" fillId="0" borderId="0" xfId="0" applyFont="1" applyAlignment="1"/>
    <xf numFmtId="0" fontId="26" fillId="0" borderId="22" xfId="0" applyFont="1" applyBorder="1"/>
    <xf numFmtId="0" fontId="5" fillId="0" borderId="43" xfId="0" applyFont="1" applyBorder="1" applyAlignment="1">
      <alignment horizontal="center" vertical="center"/>
    </xf>
    <xf numFmtId="0" fontId="5" fillId="0" borderId="34" xfId="0" applyFont="1" applyBorder="1"/>
    <xf numFmtId="0" fontId="8" fillId="0" borderId="22" xfId="1" applyFont="1" applyBorder="1"/>
    <xf numFmtId="1" fontId="0" fillId="10" borderId="9" xfId="0" applyNumberFormat="1" applyFont="1" applyFill="1" applyBorder="1" applyAlignment="1">
      <alignment horizontal="center" vertical="center"/>
    </xf>
    <xf numFmtId="0" fontId="26" fillId="0" borderId="36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5" fillId="12" borderId="3" xfId="0" applyFont="1" applyFill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10" borderId="23" xfId="0" applyFont="1" applyFill="1" applyBorder="1" applyAlignment="1">
      <alignment horizontal="left" vertical="center"/>
    </xf>
    <xf numFmtId="0" fontId="9" fillId="0" borderId="24" xfId="0" applyFont="1" applyBorder="1"/>
    <xf numFmtId="0" fontId="9" fillId="0" borderId="15" xfId="0" applyFont="1" applyBorder="1"/>
    <xf numFmtId="0" fontId="9" fillId="0" borderId="25" xfId="0" applyFont="1" applyBorder="1"/>
    <xf numFmtId="0" fontId="5" fillId="0" borderId="1" xfId="0" applyFont="1" applyBorder="1" applyAlignment="1">
      <alignment horizontal="center" vertical="center"/>
    </xf>
    <xf numFmtId="0" fontId="9" fillId="0" borderId="7" xfId="0" applyFont="1" applyBorder="1"/>
    <xf numFmtId="0" fontId="8" fillId="2" borderId="1" xfId="0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8" fillId="2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18" xfId="0" applyFont="1" applyBorder="1"/>
    <xf numFmtId="0" fontId="8" fillId="2" borderId="14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5" fillId="0" borderId="3" xfId="0" applyFont="1" applyBorder="1" applyAlignment="1">
      <alignment horizontal="left"/>
    </xf>
    <xf numFmtId="0" fontId="8" fillId="10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0" borderId="8" xfId="0" applyFont="1" applyBorder="1"/>
    <xf numFmtId="0" fontId="5" fillId="8" borderId="3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 wrapText="1"/>
    </xf>
    <xf numFmtId="0" fontId="28" fillId="0" borderId="22" xfId="0" applyFont="1" applyFill="1" applyBorder="1" applyAlignment="1">
      <alignment horizontal="left" wrapText="1"/>
    </xf>
    <xf numFmtId="49" fontId="8" fillId="2" borderId="11" xfId="0" applyNumberFormat="1" applyFont="1" applyFill="1" applyBorder="1" applyAlignment="1">
      <alignment horizontal="center"/>
    </xf>
    <xf numFmtId="0" fontId="9" fillId="0" borderId="13" xfId="0" applyFont="1" applyBorder="1"/>
    <xf numFmtId="0" fontId="28" fillId="0" borderId="4" xfId="0" applyFont="1" applyBorder="1" applyAlignment="1">
      <alignment horizontal="left"/>
    </xf>
    <xf numFmtId="0" fontId="8" fillId="10" borderId="37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center"/>
    </xf>
    <xf numFmtId="0" fontId="9" fillId="0" borderId="27" xfId="0" applyFont="1" applyBorder="1"/>
    <xf numFmtId="0" fontId="8" fillId="10" borderId="1" xfId="0" applyFont="1" applyFill="1" applyBorder="1" applyAlignment="1">
      <alignment horizontal="left" vertical="center" wrapText="1"/>
    </xf>
    <xf numFmtId="0" fontId="8" fillId="10" borderId="14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4" xfId="0" applyFont="1" applyBorder="1"/>
    <xf numFmtId="0" fontId="28" fillId="0" borderId="3" xfId="0" applyFont="1" applyBorder="1" applyAlignment="1">
      <alignment horizontal="left"/>
    </xf>
    <xf numFmtId="0" fontId="0" fillId="0" borderId="29" xfId="0" applyFont="1" applyBorder="1" applyAlignment="1">
      <alignment horizontal="left" vertical="center"/>
    </xf>
    <xf numFmtId="0" fontId="9" fillId="0" borderId="30" xfId="0" applyFont="1" applyBorder="1"/>
    <xf numFmtId="0" fontId="28" fillId="0" borderId="4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wrapText="1"/>
    </xf>
    <xf numFmtId="0" fontId="28" fillId="0" borderId="29" xfId="0" applyFont="1" applyBorder="1" applyAlignment="1">
      <alignment horizontal="left"/>
    </xf>
    <xf numFmtId="0" fontId="26" fillId="2" borderId="3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Font="1" applyAlignment="1"/>
    <xf numFmtId="0" fontId="5" fillId="0" borderId="3" xfId="0" applyFont="1" applyFill="1" applyBorder="1" applyAlignment="1">
      <alignment horizontal="left" vertical="center"/>
    </xf>
    <xf numFmtId="0" fontId="9" fillId="0" borderId="6" xfId="0" applyFont="1" applyFill="1" applyBorder="1"/>
    <xf numFmtId="0" fontId="0" fillId="0" borderId="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37" fillId="0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3" borderId="35" xfId="0" applyFont="1" applyFill="1" applyBorder="1" applyAlignment="1">
      <alignment horizontal="center" vertical="center"/>
    </xf>
    <xf numFmtId="0" fontId="9" fillId="0" borderId="36" xfId="0" applyFont="1" applyBorder="1"/>
    <xf numFmtId="0" fontId="5" fillId="5" borderId="2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9" fillId="0" borderId="29" xfId="0" applyFont="1" applyBorder="1"/>
    <xf numFmtId="0" fontId="9" fillId="0" borderId="26" xfId="0" applyFont="1" applyBorder="1"/>
    <xf numFmtId="0" fontId="8" fillId="2" borderId="1" xfId="0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left"/>
    </xf>
    <xf numFmtId="0" fontId="9" fillId="0" borderId="32" xfId="0" applyFont="1" applyBorder="1"/>
    <xf numFmtId="0" fontId="9" fillId="0" borderId="33" xfId="0" applyFont="1" applyBorder="1"/>
    <xf numFmtId="0" fontId="0" fillId="0" borderId="3" xfId="0" applyFont="1" applyBorder="1"/>
    <xf numFmtId="0" fontId="5" fillId="4" borderId="3" xfId="0" applyFont="1" applyFill="1" applyBorder="1" applyAlignment="1">
      <alignment horizontal="left" vertical="center"/>
    </xf>
    <xf numFmtId="0" fontId="9" fillId="0" borderId="5" xfId="0" applyFont="1" applyBorder="1"/>
    <xf numFmtId="0" fontId="8" fillId="10" borderId="1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5" fillId="14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/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5" fillId="16" borderId="3" xfId="0" applyFont="1" applyFill="1" applyBorder="1" applyAlignment="1">
      <alignment horizontal="left" vertical="center"/>
    </xf>
    <xf numFmtId="0" fontId="0" fillId="5" borderId="23" xfId="0" applyFont="1" applyFill="1" applyBorder="1" applyAlignment="1">
      <alignment horizontal="left" vertical="center"/>
    </xf>
    <xf numFmtId="0" fontId="5" fillId="17" borderId="3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horizontal="left" vertical="center"/>
    </xf>
    <xf numFmtId="0" fontId="9" fillId="0" borderId="44" xfId="0" applyFont="1" applyBorder="1"/>
    <xf numFmtId="0" fontId="5" fillId="8" borderId="41" xfId="0" applyFont="1" applyFill="1" applyBorder="1" applyAlignment="1">
      <alignment horizontal="left"/>
    </xf>
    <xf numFmtId="0" fontId="9" fillId="0" borderId="40" xfId="0" applyFont="1" applyBorder="1"/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37" fillId="0" borderId="3" xfId="0" applyFont="1" applyBorder="1" applyAlignment="1">
      <alignment horizontal="left" vertical="center"/>
    </xf>
    <xf numFmtId="0" fontId="10" fillId="0" borderId="42" xfId="1" applyFont="1" applyAlignment="1">
      <alignment horizontal="left"/>
    </xf>
    <xf numFmtId="0" fontId="37" fillId="0" borderId="42" xfId="1" applyFont="1" applyAlignment="1"/>
    <xf numFmtId="0" fontId="8" fillId="2" borderId="34" xfId="1" applyFont="1" applyFill="1" applyBorder="1" applyAlignment="1">
      <alignment horizontal="center" vertical="center"/>
    </xf>
    <xf numFmtId="0" fontId="5" fillId="0" borderId="19" xfId="1" applyFont="1" applyBorder="1"/>
    <xf numFmtId="0" fontId="8" fillId="2" borderId="41" xfId="1" applyFont="1" applyFill="1" applyBorder="1" applyAlignment="1">
      <alignment horizontal="center" vertical="center"/>
    </xf>
    <xf numFmtId="0" fontId="5" fillId="0" borderId="31" xfId="1" applyFont="1" applyBorder="1"/>
    <xf numFmtId="49" fontId="8" fillId="2" borderId="29" xfId="1" applyNumberFormat="1" applyFont="1" applyFill="1" applyBorder="1" applyAlignment="1">
      <alignment horizontal="center" vertical="center" wrapText="1"/>
    </xf>
    <xf numFmtId="0" fontId="5" fillId="0" borderId="32" xfId="1" applyFont="1" applyBorder="1"/>
    <xf numFmtId="0" fontId="8" fillId="2" borderId="20" xfId="1" applyFont="1" applyFill="1" applyBorder="1" applyAlignment="1">
      <alignment horizontal="center" vertical="center"/>
    </xf>
    <xf numFmtId="0" fontId="5" fillId="0" borderId="21" xfId="1" applyFont="1" applyBorder="1"/>
    <xf numFmtId="0" fontId="5" fillId="0" borderId="22" xfId="1" applyFont="1" applyBorder="1"/>
    <xf numFmtId="0" fontId="5" fillId="8" borderId="20" xfId="1" applyFont="1" applyFill="1" applyBorder="1" applyAlignment="1">
      <alignment horizontal="left"/>
    </xf>
    <xf numFmtId="0" fontId="5" fillId="0" borderId="41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31" xfId="1" applyFont="1" applyBorder="1" applyAlignment="1">
      <alignment horizontal="left" vertical="center"/>
    </xf>
    <xf numFmtId="0" fontId="5" fillId="0" borderId="36" xfId="1" applyFont="1" applyBorder="1" applyAlignment="1">
      <alignment horizontal="left" vertical="center"/>
    </xf>
    <xf numFmtId="0" fontId="5" fillId="0" borderId="34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4" borderId="20" xfId="1" applyFont="1" applyFill="1" applyBorder="1" applyAlignment="1">
      <alignment horizontal="left" vertical="center"/>
    </xf>
    <xf numFmtId="0" fontId="5" fillId="12" borderId="20" xfId="1" applyFont="1" applyFill="1" applyBorder="1" applyAlignment="1">
      <alignment horizontal="left"/>
    </xf>
    <xf numFmtId="0" fontId="5" fillId="5" borderId="41" xfId="1" applyFont="1" applyFill="1" applyBorder="1" applyAlignment="1">
      <alignment horizontal="left" vertical="center"/>
    </xf>
    <xf numFmtId="0" fontId="5" fillId="0" borderId="40" xfId="1" applyFont="1" applyBorder="1"/>
    <xf numFmtId="0" fontId="5" fillId="0" borderId="36" xfId="1" applyFont="1" applyBorder="1"/>
    <xf numFmtId="0" fontId="37" fillId="0" borderId="45" xfId="1" applyFont="1" applyBorder="1" applyAlignment="1">
      <alignment horizontal="left" wrapText="1"/>
    </xf>
    <xf numFmtId="0" fontId="37" fillId="0" borderId="46" xfId="1" applyFont="1" applyBorder="1" applyAlignment="1">
      <alignment horizontal="left" wrapText="1"/>
    </xf>
    <xf numFmtId="0" fontId="8" fillId="0" borderId="20" xfId="1" applyFont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left" vertical="center" wrapText="1"/>
    </xf>
    <xf numFmtId="0" fontId="5" fillId="0" borderId="37" xfId="1" applyFont="1" applyBorder="1"/>
    <xf numFmtId="0" fontId="5" fillId="0" borderId="41" xfId="1" applyFont="1" applyBorder="1" applyAlignment="1">
      <alignment horizontal="left" vertical="center" wrapText="1"/>
    </xf>
    <xf numFmtId="0" fontId="5" fillId="0" borderId="40" xfId="1" applyFont="1" applyBorder="1" applyAlignment="1">
      <alignment horizontal="left" vertical="center" wrapText="1"/>
    </xf>
    <xf numFmtId="0" fontId="5" fillId="0" borderId="31" xfId="1" applyFont="1" applyBorder="1" applyAlignment="1">
      <alignment horizontal="left" vertical="center" wrapText="1"/>
    </xf>
    <xf numFmtId="0" fontId="5" fillId="0" borderId="36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wrapText="1"/>
    </xf>
    <xf numFmtId="0" fontId="5" fillId="0" borderId="22" xfId="1" applyFont="1" applyBorder="1" applyAlignment="1">
      <alignment horizontal="left" wrapText="1"/>
    </xf>
    <xf numFmtId="0" fontId="5" fillId="0" borderId="22" xfId="1" applyFont="1" applyBorder="1" applyAlignment="1">
      <alignment wrapText="1"/>
    </xf>
    <xf numFmtId="0" fontId="37" fillId="0" borderId="20" xfId="1" applyFont="1" applyBorder="1" applyAlignment="1">
      <alignment horizontal="left" wrapText="1"/>
    </xf>
    <xf numFmtId="0" fontId="37" fillId="0" borderId="22" xfId="1" applyFont="1" applyBorder="1" applyAlignment="1">
      <alignment horizontal="left" wrapText="1"/>
    </xf>
    <xf numFmtId="0" fontId="37" fillId="0" borderId="41" xfId="1" applyFont="1" applyBorder="1" applyAlignment="1">
      <alignment horizontal="left" wrapText="1"/>
    </xf>
    <xf numFmtId="0" fontId="37" fillId="0" borderId="40" xfId="1" applyFont="1" applyBorder="1" applyAlignment="1">
      <alignment horizontal="left" wrapText="1"/>
    </xf>
    <xf numFmtId="0" fontId="37" fillId="0" borderId="44" xfId="1" applyFont="1" applyBorder="1" applyAlignment="1">
      <alignment horizontal="left" wrapText="1"/>
    </xf>
    <xf numFmtId="0" fontId="5" fillId="0" borderId="44" xfId="1" applyFont="1" applyBorder="1" applyAlignment="1">
      <alignment horizontal="left" wrapText="1"/>
    </xf>
    <xf numFmtId="0" fontId="5" fillId="0" borderId="45" xfId="1" applyFont="1" applyBorder="1" applyAlignment="1">
      <alignment horizontal="left" wrapText="1"/>
    </xf>
    <xf numFmtId="0" fontId="5" fillId="0" borderId="46" xfId="1" applyFont="1" applyBorder="1" applyAlignment="1">
      <alignment horizontal="left" wrapText="1"/>
    </xf>
    <xf numFmtId="0" fontId="5" fillId="0" borderId="20" xfId="1" applyFont="1" applyFill="1" applyBorder="1" applyAlignment="1">
      <alignment horizontal="left" vertical="center"/>
    </xf>
    <xf numFmtId="0" fontId="5" fillId="0" borderId="22" xfId="1" applyFont="1" applyFill="1" applyBorder="1"/>
    <xf numFmtId="0" fontId="5" fillId="9" borderId="60" xfId="1" applyFont="1" applyFill="1" applyBorder="1" applyAlignment="1">
      <alignment horizontal="left" vertical="center"/>
    </xf>
    <xf numFmtId="0" fontId="5" fillId="9" borderId="61" xfId="1" applyFont="1" applyFill="1" applyBorder="1" applyAlignment="1">
      <alignment horizontal="left" vertical="center"/>
    </xf>
    <xf numFmtId="0" fontId="5" fillId="9" borderId="62" xfId="1" applyFont="1" applyFill="1" applyBorder="1" applyAlignment="1">
      <alignment horizontal="left" vertical="center"/>
    </xf>
    <xf numFmtId="0" fontId="5" fillId="0" borderId="52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37" fillId="0" borderId="41" xfId="1" applyFont="1" applyBorder="1" applyAlignment="1">
      <alignment horizontal="left" vertical="center"/>
    </xf>
    <xf numFmtId="0" fontId="37" fillId="0" borderId="40" xfId="1" applyFont="1" applyBorder="1" applyAlignment="1">
      <alignment horizontal="left" vertical="center"/>
    </xf>
    <xf numFmtId="0" fontId="37" fillId="0" borderId="31" xfId="1" applyFont="1" applyBorder="1" applyAlignment="1">
      <alignment horizontal="left" vertical="center"/>
    </xf>
    <xf numFmtId="0" fontId="37" fillId="0" borderId="36" xfId="1" applyFont="1" applyBorder="1" applyAlignment="1">
      <alignment horizontal="left" vertical="center"/>
    </xf>
    <xf numFmtId="0" fontId="37" fillId="0" borderId="50" xfId="1" applyFont="1" applyBorder="1" applyAlignment="1">
      <alignment horizontal="left" vertical="center" wrapText="1"/>
    </xf>
    <xf numFmtId="0" fontId="37" fillId="0" borderId="55" xfId="1" applyFont="1" applyBorder="1" applyAlignment="1">
      <alignment horizontal="left" vertical="center" wrapText="1"/>
    </xf>
    <xf numFmtId="0" fontId="37" fillId="0" borderId="56" xfId="1" applyFont="1" applyBorder="1" applyAlignment="1">
      <alignment horizontal="left" vertical="center" wrapText="1"/>
    </xf>
    <xf numFmtId="0" fontId="37" fillId="0" borderId="36" xfId="1" applyFont="1" applyBorder="1" applyAlignment="1">
      <alignment horizontal="left" vertical="center" wrapText="1"/>
    </xf>
    <xf numFmtId="0" fontId="5" fillId="0" borderId="54" xfId="1" applyFont="1" applyBorder="1" applyAlignment="1">
      <alignment horizontal="center" vertical="center"/>
    </xf>
    <xf numFmtId="0" fontId="5" fillId="0" borderId="57" xfId="1" applyFont="1" applyBorder="1" applyAlignment="1">
      <alignment horizontal="center" vertical="center"/>
    </xf>
    <xf numFmtId="0" fontId="37" fillId="0" borderId="59" xfId="1" applyFont="1" applyFill="1" applyBorder="1" applyAlignment="1">
      <alignment horizontal="left" vertical="center" wrapText="1"/>
    </xf>
    <xf numFmtId="0" fontId="37" fillId="0" borderId="22" xfId="1" applyFont="1" applyFill="1" applyBorder="1" applyAlignment="1">
      <alignment horizontal="left" vertical="center" wrapText="1"/>
    </xf>
    <xf numFmtId="0" fontId="5" fillId="0" borderId="20" xfId="1" applyFont="1" applyBorder="1" applyAlignment="1">
      <alignment horizontal="center" vertical="center"/>
    </xf>
    <xf numFmtId="0" fontId="26" fillId="2" borderId="44" xfId="1" applyFont="1" applyFill="1" applyBorder="1" applyAlignment="1">
      <alignment horizontal="left" vertical="center"/>
    </xf>
    <xf numFmtId="0" fontId="8" fillId="2" borderId="20" xfId="1" applyFont="1" applyFill="1" applyBorder="1" applyAlignment="1">
      <alignment horizontal="left" vertical="center" wrapText="1"/>
    </xf>
    <xf numFmtId="0" fontId="8" fillId="2" borderId="21" xfId="1" applyFont="1" applyFill="1" applyBorder="1" applyAlignment="1">
      <alignment horizontal="left" vertical="center" wrapText="1"/>
    </xf>
    <xf numFmtId="0" fontId="8" fillId="2" borderId="22" xfId="1" applyFont="1" applyFill="1" applyBorder="1" applyAlignment="1">
      <alignment horizontal="left" vertical="center" wrapText="1"/>
    </xf>
    <xf numFmtId="0" fontId="5" fillId="13" borderId="31" xfId="1" applyFont="1" applyFill="1" applyBorder="1" applyAlignment="1">
      <alignment horizontal="left" vertical="center"/>
    </xf>
    <xf numFmtId="0" fontId="5" fillId="13" borderId="32" xfId="1" applyFont="1" applyFill="1" applyBorder="1" applyAlignment="1">
      <alignment horizontal="left" vertical="center"/>
    </xf>
    <xf numFmtId="0" fontId="5" fillId="13" borderId="36" xfId="1" applyFont="1" applyFill="1" applyBorder="1" applyAlignment="1">
      <alignment horizontal="left" vertical="center"/>
    </xf>
    <xf numFmtId="0" fontId="5" fillId="14" borderId="20" xfId="1" applyFont="1" applyFill="1" applyBorder="1" applyAlignment="1">
      <alignment horizontal="left" vertical="center"/>
    </xf>
    <xf numFmtId="0" fontId="5" fillId="14" borderId="21" xfId="1" applyFont="1" applyFill="1" applyBorder="1" applyAlignment="1">
      <alignment horizontal="left" vertical="center"/>
    </xf>
    <xf numFmtId="0" fontId="5" fillId="14" borderId="22" xfId="1" applyFont="1" applyFill="1" applyBorder="1" applyAlignment="1">
      <alignment horizontal="left" vertical="center"/>
    </xf>
    <xf numFmtId="0" fontId="5" fillId="2" borderId="20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left" vertical="center"/>
    </xf>
    <xf numFmtId="0" fontId="5" fillId="2" borderId="22" xfId="1" applyFont="1" applyFill="1" applyBorder="1" applyAlignment="1">
      <alignment horizontal="left" vertical="center"/>
    </xf>
    <xf numFmtId="0" fontId="37" fillId="0" borderId="20" xfId="1" applyFont="1" applyBorder="1" applyAlignment="1">
      <alignment horizontal="center"/>
    </xf>
    <xf numFmtId="0" fontId="37" fillId="0" borderId="21" xfId="1" applyFont="1" applyBorder="1" applyAlignment="1">
      <alignment horizontal="center"/>
    </xf>
    <xf numFmtId="0" fontId="37" fillId="0" borderId="22" xfId="1" applyFont="1" applyBorder="1" applyAlignment="1">
      <alignment horizontal="center"/>
    </xf>
    <xf numFmtId="0" fontId="5" fillId="3" borderId="3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10" borderId="20" xfId="0" applyFont="1" applyFill="1" applyBorder="1" applyAlignment="1">
      <alignment horizontal="left" vertical="center"/>
    </xf>
    <xf numFmtId="0" fontId="5" fillId="0" borderId="22" xfId="0" applyFont="1" applyBorder="1"/>
    <xf numFmtId="0" fontId="5" fillId="0" borderId="24" xfId="0" applyFont="1" applyBorder="1"/>
    <xf numFmtId="0" fontId="5" fillId="0" borderId="15" xfId="0" applyFont="1" applyBorder="1"/>
    <xf numFmtId="0" fontId="5" fillId="0" borderId="25" xfId="0" applyFont="1" applyBorder="1"/>
    <xf numFmtId="0" fontId="5" fillId="0" borderId="6" xfId="0" applyFont="1" applyFill="1" applyBorder="1"/>
    <xf numFmtId="0" fontId="0" fillId="0" borderId="41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9" fillId="0" borderId="21" xfId="0" applyFont="1" applyBorder="1"/>
    <xf numFmtId="0" fontId="9" fillId="0" borderId="58" xfId="0" applyFont="1" applyBorder="1"/>
    <xf numFmtId="0" fontId="5" fillId="9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/>
    </xf>
    <xf numFmtId="0" fontId="0" fillId="5" borderId="3" xfId="0" applyFont="1" applyFill="1" applyBorder="1"/>
    <xf numFmtId="0" fontId="0" fillId="0" borderId="3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39" xfId="0" applyFont="1" applyBorder="1"/>
    <xf numFmtId="0" fontId="5" fillId="18" borderId="1" xfId="0" applyFont="1" applyFill="1" applyBorder="1" applyAlignment="1">
      <alignment horizontal="center" vertical="center"/>
    </xf>
    <xf numFmtId="2" fontId="27" fillId="0" borderId="0" xfId="0" applyNumberFormat="1" applyFont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13" borderId="3" xfId="0" applyFont="1" applyFill="1" applyBorder="1" applyAlignment="1">
      <alignment horizontal="left" vertical="center"/>
    </xf>
    <xf numFmtId="0" fontId="5" fillId="18" borderId="37" xfId="0" applyFont="1" applyFill="1" applyBorder="1" applyAlignment="1">
      <alignment horizontal="center" vertical="center"/>
    </xf>
    <xf numFmtId="0" fontId="8" fillId="19" borderId="44" xfId="2" applyFont="1" applyFill="1" applyBorder="1" applyAlignment="1">
      <alignment horizontal="center" vertical="center"/>
    </xf>
    <xf numFmtId="0" fontId="8" fillId="19" borderId="45" xfId="2" applyFont="1" applyFill="1" applyBorder="1" applyAlignment="1">
      <alignment horizontal="center" vertical="center"/>
    </xf>
    <xf numFmtId="49" fontId="8" fillId="19" borderId="47" xfId="2" applyNumberFormat="1" applyFont="1" applyFill="1" applyBorder="1" applyAlignment="1">
      <alignment horizontal="center" vertical="center" wrapText="1"/>
    </xf>
    <xf numFmtId="49" fontId="8" fillId="19" borderId="42" xfId="2" applyNumberFormat="1" applyFont="1" applyFill="1" applyBorder="1" applyAlignment="1">
      <alignment horizontal="center" vertical="center" wrapText="1"/>
    </xf>
    <xf numFmtId="0" fontId="8" fillId="19" borderId="48" xfId="2" applyFont="1" applyFill="1" applyBorder="1" applyAlignment="1">
      <alignment horizontal="center" vertical="center"/>
    </xf>
    <xf numFmtId="0" fontId="8" fillId="19" borderId="44" xfId="2" applyFont="1" applyFill="1" applyBorder="1" applyAlignment="1">
      <alignment horizontal="center" vertical="center" wrapText="1"/>
    </xf>
    <xf numFmtId="0" fontId="8" fillId="0" borderId="44" xfId="2" applyFont="1" applyBorder="1" applyAlignment="1">
      <alignment horizontal="center" vertical="center" wrapText="1"/>
    </xf>
    <xf numFmtId="0" fontId="39" fillId="0" borderId="45" xfId="2" applyFont="1" applyFill="1" applyBorder="1" applyAlignment="1">
      <alignment horizontal="left" vertical="center"/>
    </xf>
    <xf numFmtId="0" fontId="39" fillId="0" borderId="48" xfId="2" applyFont="1" applyFill="1" applyBorder="1" applyAlignment="1">
      <alignment horizontal="left" vertical="center"/>
    </xf>
    <xf numFmtId="0" fontId="39" fillId="0" borderId="46" xfId="2" applyFont="1" applyFill="1" applyBorder="1" applyAlignment="1">
      <alignment horizontal="left" vertical="center"/>
    </xf>
    <xf numFmtId="0" fontId="8" fillId="0" borderId="45" xfId="2" applyFont="1" applyBorder="1" applyAlignment="1">
      <alignment horizontal="center" vertical="center" wrapText="1"/>
    </xf>
    <xf numFmtId="0" fontId="5" fillId="0" borderId="48" xfId="2" applyBorder="1" applyAlignment="1">
      <alignment horizontal="center" vertical="center" wrapText="1"/>
    </xf>
    <xf numFmtId="0" fontId="5" fillId="0" borderId="46" xfId="2" applyBorder="1" applyAlignment="1">
      <alignment horizontal="center" vertical="center" wrapText="1"/>
    </xf>
    <xf numFmtId="0" fontId="38" fillId="20" borderId="45" xfId="2" applyFont="1" applyFill="1" applyBorder="1" applyAlignment="1">
      <alignment horizontal="left" vertical="center"/>
    </xf>
    <xf numFmtId="0" fontId="38" fillId="20" borderId="46" xfId="2" applyFont="1" applyFill="1" applyBorder="1" applyAlignment="1">
      <alignment horizontal="left" vertical="center"/>
    </xf>
    <xf numFmtId="1" fontId="5" fillId="0" borderId="51" xfId="2" applyNumberFormat="1" applyBorder="1" applyAlignment="1">
      <alignment horizontal="center" vertical="center"/>
    </xf>
    <xf numFmtId="0" fontId="5" fillId="0" borderId="51" xfId="2" applyBorder="1" applyAlignment="1">
      <alignment horizontal="center" vertical="center"/>
    </xf>
    <xf numFmtId="1" fontId="5" fillId="0" borderId="42" xfId="2" applyNumberFormat="1" applyAlignment="1">
      <alignment horizontal="center" vertical="center"/>
    </xf>
    <xf numFmtId="0" fontId="5" fillId="0" borderId="42" xfId="2" applyAlignment="1">
      <alignment horizontal="center" vertical="center"/>
    </xf>
    <xf numFmtId="0" fontId="5" fillId="0" borderId="45" xfId="2" applyFont="1" applyBorder="1" applyAlignment="1">
      <alignment horizontal="left" vertical="center"/>
    </xf>
    <xf numFmtId="0" fontId="5" fillId="0" borderId="46" xfId="2" applyFont="1" applyBorder="1" applyAlignment="1">
      <alignment horizontal="left" vertical="center"/>
    </xf>
    <xf numFmtId="0" fontId="38" fillId="0" borderId="45" xfId="2" applyFont="1" applyBorder="1" applyAlignment="1">
      <alignment horizontal="left" vertical="center"/>
    </xf>
    <xf numFmtId="0" fontId="38" fillId="0" borderId="46" xfId="2" applyFont="1" applyBorder="1" applyAlignment="1">
      <alignment horizontal="left" vertical="center"/>
    </xf>
    <xf numFmtId="0" fontId="38" fillId="0" borderId="45" xfId="2" applyFont="1" applyBorder="1" applyAlignment="1">
      <alignment horizontal="left" vertical="center" wrapText="1"/>
    </xf>
    <xf numFmtId="0" fontId="38" fillId="0" borderId="46" xfId="2" applyFont="1" applyBorder="1" applyAlignment="1">
      <alignment horizontal="left" vertical="center" wrapText="1"/>
    </xf>
    <xf numFmtId="0" fontId="38" fillId="0" borderId="45" xfId="2" applyFont="1" applyBorder="1" applyAlignment="1">
      <alignment horizontal="left"/>
    </xf>
    <xf numFmtId="0" fontId="38" fillId="0" borderId="46" xfId="2" applyFont="1" applyBorder="1" applyAlignment="1">
      <alignment horizontal="left"/>
    </xf>
    <xf numFmtId="0" fontId="5" fillId="24" borderId="45" xfId="2" applyFont="1" applyFill="1" applyBorder="1" applyAlignment="1">
      <alignment horizontal="left" vertical="center"/>
    </xf>
    <xf numFmtId="0" fontId="5" fillId="24" borderId="48" xfId="2" applyFont="1" applyFill="1" applyBorder="1" applyAlignment="1">
      <alignment horizontal="left" vertical="center"/>
    </xf>
    <xf numFmtId="0" fontId="5" fillId="24" borderId="46" xfId="2" applyFont="1" applyFill="1" applyBorder="1" applyAlignment="1">
      <alignment horizontal="left" vertical="center"/>
    </xf>
    <xf numFmtId="0" fontId="5" fillId="26" borderId="45" xfId="2" applyFill="1" applyBorder="1" applyAlignment="1">
      <alignment horizontal="left" vertical="center"/>
    </xf>
    <xf numFmtId="0" fontId="5" fillId="26" borderId="48" xfId="2" applyFill="1" applyBorder="1" applyAlignment="1">
      <alignment horizontal="left" vertical="center"/>
    </xf>
    <xf numFmtId="0" fontId="5" fillId="26" borderId="46" xfId="2" applyFill="1" applyBorder="1" applyAlignment="1">
      <alignment horizontal="left" vertical="center"/>
    </xf>
    <xf numFmtId="0" fontId="5" fillId="0" borderId="45" xfId="2" applyFont="1" applyFill="1" applyBorder="1" applyAlignment="1">
      <alignment horizontal="left" vertical="center"/>
    </xf>
    <xf numFmtId="0" fontId="5" fillId="0" borderId="48" xfId="2" applyFont="1" applyFill="1" applyBorder="1" applyAlignment="1">
      <alignment horizontal="left" vertical="center"/>
    </xf>
    <xf numFmtId="0" fontId="5" fillId="0" borderId="46" xfId="2" applyFont="1" applyFill="1" applyBorder="1" applyAlignment="1">
      <alignment horizontal="left" vertical="center"/>
    </xf>
    <xf numFmtId="0" fontId="5" fillId="19" borderId="45" xfId="2" applyFont="1" applyFill="1" applyBorder="1" applyAlignment="1">
      <alignment horizontal="left" vertical="center" wrapText="1"/>
    </xf>
    <xf numFmtId="0" fontId="5" fillId="19" borderId="48" xfId="2" applyFont="1" applyFill="1" applyBorder="1" applyAlignment="1">
      <alignment horizontal="left" vertical="center" wrapText="1"/>
    </xf>
    <xf numFmtId="0" fontId="5" fillId="19" borderId="46" xfId="2" applyFont="1" applyFill="1" applyBorder="1" applyAlignment="1">
      <alignment horizontal="left" vertical="center" wrapText="1"/>
    </xf>
    <xf numFmtId="0" fontId="39" fillId="0" borderId="45" xfId="2" applyFont="1" applyFill="1" applyBorder="1" applyAlignment="1">
      <alignment horizontal="left"/>
    </xf>
    <xf numFmtId="0" fontId="39" fillId="0" borderId="48" xfId="2" applyFont="1" applyFill="1" applyBorder="1" applyAlignment="1">
      <alignment horizontal="left"/>
    </xf>
    <xf numFmtId="0" fontId="39" fillId="0" borderId="46" xfId="2" applyFont="1" applyFill="1" applyBorder="1" applyAlignment="1">
      <alignment horizontal="left"/>
    </xf>
    <xf numFmtId="0" fontId="40" fillId="19" borderId="45" xfId="2" applyFont="1" applyFill="1" applyBorder="1" applyAlignment="1">
      <alignment horizontal="left" vertical="center"/>
    </xf>
    <xf numFmtId="0" fontId="40" fillId="19" borderId="48" xfId="2" applyFont="1" applyFill="1" applyBorder="1" applyAlignment="1">
      <alignment horizontal="left" vertical="center"/>
    </xf>
    <xf numFmtId="0" fontId="40" fillId="19" borderId="46" xfId="2" applyFont="1" applyFill="1" applyBorder="1" applyAlignment="1">
      <alignment horizontal="left" vertical="center"/>
    </xf>
    <xf numFmtId="0" fontId="5" fillId="0" borderId="22" xfId="1" applyFont="1" applyBorder="1" applyAlignment="1">
      <alignment horizontal="left" vertical="center" wrapText="1"/>
    </xf>
    <xf numFmtId="0" fontId="8" fillId="19" borderId="44" xfId="2" applyFont="1" applyFill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 readingOrder="1"/>
    </xf>
    <xf numFmtId="0" fontId="5" fillId="18" borderId="2" xfId="0" applyFont="1" applyFill="1" applyBorder="1" applyAlignment="1">
      <alignment horizontal="center" vertical="center"/>
    </xf>
    <xf numFmtId="0" fontId="9" fillId="0" borderId="43" xfId="0" applyFont="1" applyBorder="1"/>
    <xf numFmtId="2" fontId="27" fillId="0" borderId="0" xfId="0" applyNumberFormat="1" applyFont="1" applyAlignment="1">
      <alignment horizontal="left" vertical="top" wrapText="1"/>
    </xf>
    <xf numFmtId="0" fontId="5" fillId="10" borderId="2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8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10" borderId="23" xfId="0" applyFont="1" applyFill="1" applyBorder="1" applyAlignment="1">
      <alignment horizontal="left" vertical="center"/>
    </xf>
    <xf numFmtId="0" fontId="0" fillId="0" borderId="44" xfId="0" applyFont="1" applyBorder="1" applyAlignment="1"/>
    <xf numFmtId="0" fontId="26" fillId="0" borderId="44" xfId="0" applyFont="1" applyBorder="1" applyAlignment="1"/>
  </cellXfs>
  <cellStyles count="3">
    <cellStyle name="Normalny" xfId="0" builtinId="0"/>
    <cellStyle name="Normalny 2" xfId="1"/>
    <cellStyle name="Normalny 3" xfId="2"/>
  </cellStyles>
  <dxfs count="44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"/>
  <sheetViews>
    <sheetView topLeftCell="A10" workbookViewId="0">
      <selection activeCell="G22" sqref="G22"/>
    </sheetView>
  </sheetViews>
  <sheetFormatPr defaultColWidth="14.44140625" defaultRowHeight="15" customHeight="1" x14ac:dyDescent="0.25"/>
  <cols>
    <col min="1" max="1" width="8.77734375" customWidth="1"/>
    <col min="2" max="2" width="14.44140625" customWidth="1"/>
    <col min="3" max="5" width="8.77734375" customWidth="1"/>
    <col min="6" max="6" width="10.21875" customWidth="1"/>
    <col min="7" max="8" width="8.77734375" customWidth="1"/>
  </cols>
  <sheetData>
    <row r="1" spans="1:6" ht="12.75" customHeight="1" x14ac:dyDescent="0.35">
      <c r="A1" s="1" t="s">
        <v>0</v>
      </c>
    </row>
    <row r="2" spans="1:6" ht="12.75" customHeight="1" x14ac:dyDescent="0.35">
      <c r="A2" s="1" t="s">
        <v>2</v>
      </c>
      <c r="F2" s="3"/>
    </row>
    <row r="3" spans="1:6" ht="12.75" customHeight="1" x14ac:dyDescent="0.35">
      <c r="A3" s="12" t="s">
        <v>13</v>
      </c>
    </row>
    <row r="4" spans="1:6" ht="12.75" customHeight="1" x14ac:dyDescent="0.3">
      <c r="A4" s="14"/>
    </row>
    <row r="5" spans="1:6" ht="12.75" customHeight="1" x14ac:dyDescent="0.3">
      <c r="A5" s="14"/>
    </row>
    <row r="6" spans="1:6" ht="12.75" customHeight="1" x14ac:dyDescent="0.4">
      <c r="A6" s="16"/>
    </row>
    <row r="7" spans="1:6" ht="12.75" customHeight="1" x14ac:dyDescent="0.4">
      <c r="A7" s="16"/>
    </row>
    <row r="8" spans="1:6" ht="12.75" customHeight="1" x14ac:dyDescent="0.35">
      <c r="A8" s="19"/>
    </row>
    <row r="9" spans="1:6" ht="12.75" customHeight="1" x14ac:dyDescent="0.4">
      <c r="A9" s="16"/>
    </row>
    <row r="10" spans="1:6" ht="12.75" customHeight="1" x14ac:dyDescent="0.4">
      <c r="A10" s="16"/>
    </row>
    <row r="11" spans="1:6" ht="12.75" customHeight="1" x14ac:dyDescent="0.4">
      <c r="A11" s="16"/>
    </row>
    <row r="12" spans="1:6" ht="24.75" customHeight="1" x14ac:dyDescent="0.4">
      <c r="F12" s="16" t="s">
        <v>18</v>
      </c>
    </row>
    <row r="13" spans="1:6" ht="20.25" customHeight="1" x14ac:dyDescent="0.4">
      <c r="F13" s="16" t="s">
        <v>336</v>
      </c>
    </row>
    <row r="14" spans="1:6" ht="12.75" customHeight="1" x14ac:dyDescent="0.3">
      <c r="E14" s="15" t="s">
        <v>19</v>
      </c>
      <c r="F14" s="20"/>
    </row>
    <row r="15" spans="1:6" ht="12.75" customHeight="1" x14ac:dyDescent="0.3">
      <c r="F15" s="20" t="s">
        <v>20</v>
      </c>
    </row>
    <row r="16" spans="1:6" ht="12.75" customHeight="1" x14ac:dyDescent="0.35">
      <c r="F16" s="22"/>
    </row>
    <row r="17" spans="1:12" ht="12.75" customHeight="1" x14ac:dyDescent="0.35">
      <c r="A17" s="22"/>
    </row>
    <row r="18" spans="1:12" ht="12.75" customHeight="1" x14ac:dyDescent="0.35">
      <c r="B18" s="24"/>
      <c r="H18" s="24"/>
    </row>
    <row r="19" spans="1:12" ht="12.75" customHeight="1" x14ac:dyDescent="0.35">
      <c r="B19" s="24" t="s">
        <v>21</v>
      </c>
    </row>
    <row r="20" spans="1:12" ht="12.75" customHeight="1" x14ac:dyDescent="0.35">
      <c r="B20" s="26" t="s">
        <v>22</v>
      </c>
    </row>
    <row r="21" spans="1:12" ht="12.75" customHeight="1" x14ac:dyDescent="0.35">
      <c r="A21" s="28"/>
    </row>
    <row r="22" spans="1:12" ht="12.75" customHeight="1" x14ac:dyDescent="0.35">
      <c r="A22" s="28"/>
    </row>
    <row r="23" spans="1:12" ht="12.75" customHeight="1" x14ac:dyDescent="0.25">
      <c r="A23" s="30"/>
    </row>
    <row r="24" spans="1:12" ht="12.75" customHeight="1" x14ac:dyDescent="0.25">
      <c r="A24" s="31"/>
      <c r="B24" s="32"/>
      <c r="C24" s="32"/>
      <c r="D24" s="32"/>
    </row>
    <row r="25" spans="1:12" ht="12.75" customHeight="1" x14ac:dyDescent="0.25">
      <c r="A25" s="33"/>
    </row>
    <row r="26" spans="1:12" ht="12.75" customHeight="1" x14ac:dyDescent="0.25">
      <c r="A26" s="416"/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</row>
    <row r="27" spans="1:12" ht="12.75" customHeight="1" x14ac:dyDescent="0.25">
      <c r="A27" s="415"/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</row>
    <row r="28" spans="1:12" ht="12.75" customHeight="1" x14ac:dyDescent="0.25">
      <c r="A28" s="35"/>
    </row>
    <row r="29" spans="1:12" ht="12.75" customHeight="1" x14ac:dyDescent="0.25">
      <c r="A29" s="31"/>
    </row>
    <row r="30" spans="1:12" ht="12.75" customHeight="1" x14ac:dyDescent="0.25">
      <c r="A30" s="33"/>
    </row>
    <row r="31" spans="1:12" ht="12.75" customHeight="1" x14ac:dyDescent="0.25">
      <c r="A31" s="36"/>
    </row>
    <row r="32" spans="1:12" ht="12.75" customHeight="1" x14ac:dyDescent="0.25">
      <c r="A32" s="35"/>
    </row>
    <row r="33" spans="1:8" ht="12.75" customHeight="1" x14ac:dyDescent="0.25">
      <c r="A33" s="37"/>
    </row>
    <row r="34" spans="1:8" ht="12.75" customHeight="1" x14ac:dyDescent="0.25"/>
    <row r="35" spans="1:8" ht="12.75" customHeight="1" x14ac:dyDescent="0.25"/>
    <row r="36" spans="1:8" ht="12.75" customHeight="1" x14ac:dyDescent="0.25"/>
    <row r="37" spans="1:8" ht="12.75" customHeight="1" x14ac:dyDescent="0.25"/>
    <row r="38" spans="1:8" ht="12.75" customHeight="1" x14ac:dyDescent="0.25"/>
    <row r="39" spans="1:8" ht="12.75" customHeight="1" x14ac:dyDescent="0.25">
      <c r="H39" s="37" t="s">
        <v>42</v>
      </c>
    </row>
    <row r="40" spans="1:8" ht="12.75" customHeight="1" x14ac:dyDescent="0.25">
      <c r="H40" s="37"/>
    </row>
    <row r="41" spans="1:8" ht="12.75" customHeight="1" x14ac:dyDescent="0.25">
      <c r="H41" s="37"/>
    </row>
    <row r="42" spans="1:8" ht="12.75" customHeight="1" x14ac:dyDescent="0.25">
      <c r="H42" s="37"/>
    </row>
    <row r="43" spans="1:8" ht="12.75" customHeight="1" x14ac:dyDescent="0.25">
      <c r="H43" s="37"/>
    </row>
    <row r="44" spans="1:8" ht="12.75" customHeight="1" x14ac:dyDescent="0.25">
      <c r="H44" s="37"/>
    </row>
    <row r="45" spans="1:8" ht="12.75" customHeight="1" x14ac:dyDescent="0.3">
      <c r="H45" s="20" t="s">
        <v>43</v>
      </c>
    </row>
    <row r="46" spans="1:8" ht="12.75" customHeight="1" x14ac:dyDescent="0.25">
      <c r="H46" s="38" t="s">
        <v>44</v>
      </c>
    </row>
    <row r="47" spans="1:8" ht="12.75" customHeight="1" x14ac:dyDescent="0.25"/>
    <row r="48" spans="1: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 x14ac:dyDescent="0.25"/>
  <cols>
    <col min="1" max="1" width="22.21875" customWidth="1"/>
    <col min="2" max="2" width="3.44140625" customWidth="1"/>
    <col min="3" max="3" width="55.77734375" customWidth="1"/>
    <col min="4" max="4" width="7" customWidth="1"/>
    <col min="5" max="5" width="5.5546875" customWidth="1"/>
    <col min="6" max="11" width="5.77734375" customWidth="1"/>
    <col min="12" max="12" width="14.21875" customWidth="1"/>
    <col min="13" max="13" width="12.44140625" customWidth="1"/>
    <col min="14" max="15" width="6" customWidth="1"/>
    <col min="16" max="16" width="2.77734375" customWidth="1"/>
    <col min="17" max="17" width="12.77734375" customWidth="1"/>
    <col min="18" max="19" width="8.77734375" customWidth="1"/>
    <col min="20" max="20" width="19.44140625" customWidth="1"/>
    <col min="21" max="22" width="14.21875" customWidth="1"/>
    <col min="23" max="23" width="17.77734375" customWidth="1"/>
    <col min="24" max="24" width="14.5546875" customWidth="1"/>
    <col min="25" max="26" width="8.77734375" customWidth="1"/>
  </cols>
  <sheetData>
    <row r="1" spans="1:26" ht="12.75" customHeight="1" x14ac:dyDescent="0.4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3">
      <c r="A2" s="5"/>
      <c r="B2" s="655" t="s">
        <v>214</v>
      </c>
      <c r="C2" s="496"/>
      <c r="D2" s="185"/>
      <c r="E2" s="1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5"/>
      <c r="B3" s="6" t="s">
        <v>215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86">
        <v>32</v>
      </c>
      <c r="R3" s="5" t="s">
        <v>216</v>
      </c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5"/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3.25" customHeight="1" x14ac:dyDescent="0.25">
      <c r="A5" s="5"/>
      <c r="B5" s="515" t="s">
        <v>4</v>
      </c>
      <c r="C5" s="507" t="s">
        <v>5</v>
      </c>
      <c r="D5" s="58"/>
      <c r="E5" s="516"/>
      <c r="F5" s="504" t="s">
        <v>6</v>
      </c>
      <c r="G5" s="448"/>
      <c r="H5" s="448"/>
      <c r="I5" s="448"/>
      <c r="J5" s="448"/>
      <c r="K5" s="449"/>
      <c r="L5" s="656" t="s">
        <v>217</v>
      </c>
      <c r="M5" s="506" t="s">
        <v>218</v>
      </c>
      <c r="N5" s="7"/>
      <c r="O5" s="7"/>
      <c r="P5" s="7"/>
      <c r="Q5" s="650" t="s">
        <v>219</v>
      </c>
      <c r="R5" s="5" t="s">
        <v>220</v>
      </c>
      <c r="S5" s="5"/>
      <c r="T5" s="5"/>
      <c r="U5" s="5"/>
      <c r="V5" s="5"/>
      <c r="W5" s="5"/>
      <c r="X5" s="5"/>
      <c r="Y5" s="5"/>
      <c r="Z5" s="5"/>
    </row>
    <row r="6" spans="1:26" ht="26.25" customHeight="1" x14ac:dyDescent="0.25">
      <c r="A6" s="5"/>
      <c r="B6" s="455"/>
      <c r="C6" s="469"/>
      <c r="D6" s="187"/>
      <c r="E6" s="651"/>
      <c r="F6" s="504" t="s">
        <v>8</v>
      </c>
      <c r="G6" s="449"/>
      <c r="H6" s="504" t="s">
        <v>9</v>
      </c>
      <c r="I6" s="449"/>
      <c r="J6" s="504" t="s">
        <v>10</v>
      </c>
      <c r="K6" s="449"/>
      <c r="L6" s="455"/>
      <c r="M6" s="455"/>
      <c r="N6" s="7"/>
      <c r="O6" s="7"/>
      <c r="P6" s="7"/>
      <c r="Q6" s="455"/>
      <c r="R6" s="5"/>
      <c r="S6" s="459" t="s">
        <v>47</v>
      </c>
      <c r="T6" s="448"/>
      <c r="U6" s="448"/>
      <c r="V6" s="449"/>
      <c r="W6" s="5"/>
      <c r="X6" s="5"/>
      <c r="Y6" s="5"/>
      <c r="Z6" s="5"/>
    </row>
    <row r="7" spans="1:26" ht="12.75" customHeight="1" x14ac:dyDescent="0.25">
      <c r="B7" s="25">
        <v>1</v>
      </c>
      <c r="C7" s="61" t="s">
        <v>14</v>
      </c>
      <c r="D7" s="188"/>
      <c r="E7" s="189"/>
      <c r="F7" s="90">
        <v>1</v>
      </c>
      <c r="G7" s="90">
        <v>1</v>
      </c>
      <c r="H7" s="90">
        <v>2</v>
      </c>
      <c r="I7" s="90">
        <v>2</v>
      </c>
      <c r="J7" s="90">
        <v>2</v>
      </c>
      <c r="K7" s="90">
        <v>2</v>
      </c>
      <c r="L7" s="21">
        <f t="shared" ref="L7:L20" si="0">SUM(F7:K7)/2</f>
        <v>5</v>
      </c>
      <c r="M7" s="21">
        <f t="shared" ref="M7:M25" si="1">L7*$Q$3</f>
        <v>160</v>
      </c>
      <c r="O7" s="23"/>
      <c r="P7" s="23"/>
      <c r="Q7" s="57">
        <v>160</v>
      </c>
      <c r="S7" s="25"/>
      <c r="T7" s="25" t="s">
        <v>51</v>
      </c>
      <c r="U7" s="25" t="s">
        <v>52</v>
      </c>
      <c r="V7" s="25" t="s">
        <v>53</v>
      </c>
    </row>
    <row r="8" spans="1:26" ht="12.75" customHeight="1" x14ac:dyDescent="0.25">
      <c r="B8" s="25">
        <v>2</v>
      </c>
      <c r="C8" s="61" t="s">
        <v>25</v>
      </c>
      <c r="D8" s="89" t="s">
        <v>154</v>
      </c>
      <c r="E8" s="189"/>
      <c r="F8" s="90">
        <v>2</v>
      </c>
      <c r="G8" s="90">
        <v>2</v>
      </c>
      <c r="H8" s="90">
        <v>2</v>
      </c>
      <c r="I8" s="90">
        <v>2</v>
      </c>
      <c r="J8" s="90"/>
      <c r="K8" s="90"/>
      <c r="L8" s="21">
        <f t="shared" si="0"/>
        <v>4</v>
      </c>
      <c r="M8" s="21">
        <f t="shared" si="1"/>
        <v>128</v>
      </c>
      <c r="N8" s="190" t="s">
        <v>221</v>
      </c>
      <c r="O8" s="23"/>
      <c r="P8" s="23"/>
      <c r="Q8" s="52">
        <v>130</v>
      </c>
      <c r="S8" s="191" t="s">
        <v>222</v>
      </c>
      <c r="T8" s="192" t="s">
        <v>223</v>
      </c>
      <c r="U8" s="18">
        <v>200</v>
      </c>
      <c r="V8" s="18">
        <f>SUMIF($E$22:$E$29,$T8,$M$22:$M$29)+SUMIF($E$31:$E$34,$T8,$M$31:$M$34)</f>
        <v>1088</v>
      </c>
    </row>
    <row r="9" spans="1:26" ht="12.75" customHeight="1" x14ac:dyDescent="0.25">
      <c r="B9" s="25">
        <v>3</v>
      </c>
      <c r="C9" s="61" t="s">
        <v>27</v>
      </c>
      <c r="D9" s="188"/>
      <c r="E9" s="189"/>
      <c r="F9" s="90">
        <v>2</v>
      </c>
      <c r="G9" s="90">
        <v>2</v>
      </c>
      <c r="H9" s="90"/>
      <c r="I9" s="90"/>
      <c r="J9" s="90"/>
      <c r="K9" s="90"/>
      <c r="L9" s="21">
        <f t="shared" si="0"/>
        <v>2</v>
      </c>
      <c r="M9" s="21">
        <f t="shared" si="1"/>
        <v>64</v>
      </c>
      <c r="O9" s="23"/>
      <c r="P9" s="23"/>
      <c r="Q9" s="57">
        <v>60</v>
      </c>
      <c r="S9" s="25" t="s">
        <v>56</v>
      </c>
      <c r="T9" s="192" t="s">
        <v>224</v>
      </c>
      <c r="U9" s="18">
        <v>700</v>
      </c>
      <c r="V9" s="18">
        <f>SUMIF($E$22:$E$29,$T9,$M$22:$M$29)+SUMIF($E$31:$E$34,$T9,$M$31:$M$34)</f>
        <v>512</v>
      </c>
    </row>
    <row r="10" spans="1:26" ht="12.75" customHeight="1" x14ac:dyDescent="0.25">
      <c r="B10" s="25">
        <v>4</v>
      </c>
      <c r="C10" s="61" t="s">
        <v>30</v>
      </c>
      <c r="D10" s="188"/>
      <c r="E10" s="189"/>
      <c r="F10" s="90">
        <v>1</v>
      </c>
      <c r="G10" s="90">
        <v>1</v>
      </c>
      <c r="H10" s="90"/>
      <c r="I10" s="90"/>
      <c r="J10" s="90"/>
      <c r="K10" s="90"/>
      <c r="L10" s="21">
        <f t="shared" si="0"/>
        <v>1</v>
      </c>
      <c r="M10" s="21">
        <f t="shared" si="1"/>
        <v>32</v>
      </c>
      <c r="N10" s="23"/>
      <c r="O10" s="23"/>
      <c r="P10" s="23"/>
      <c r="Q10" s="57">
        <v>30</v>
      </c>
      <c r="S10" s="25" t="s">
        <v>59</v>
      </c>
      <c r="T10" s="192"/>
      <c r="U10" s="18"/>
      <c r="V10" s="18">
        <f>SUMIF($E$22:$E$29,$T10,$M$22:$M$29)+SUMIF($E$31:$E$34,$T10,$M$31:$M$34)</f>
        <v>0</v>
      </c>
    </row>
    <row r="11" spans="1:26" ht="12.75" customHeight="1" x14ac:dyDescent="0.25">
      <c r="B11" s="25">
        <v>5</v>
      </c>
      <c r="C11" s="61" t="s">
        <v>33</v>
      </c>
      <c r="D11" s="188"/>
      <c r="E11" s="189"/>
      <c r="F11" s="90">
        <v>2</v>
      </c>
      <c r="G11" s="90">
        <v>2</v>
      </c>
      <c r="H11" s="90"/>
      <c r="I11" s="90"/>
      <c r="J11" s="90"/>
      <c r="K11" s="90"/>
      <c r="L11" s="21">
        <f t="shared" si="0"/>
        <v>2</v>
      </c>
      <c r="M11" s="21">
        <f t="shared" si="1"/>
        <v>64</v>
      </c>
      <c r="N11" s="23"/>
      <c r="O11" s="23"/>
      <c r="P11" s="23"/>
      <c r="Q11" s="57">
        <v>60</v>
      </c>
      <c r="S11" s="193" t="s">
        <v>168</v>
      </c>
      <c r="T11" s="194"/>
      <c r="U11" s="18"/>
      <c r="V11" s="18">
        <f>SUMIF($E$22:$E$29,$T11,$M$22:$M$29)+SUMIF($E$31:$E$34,$T11,$M$31:$M$34)</f>
        <v>0</v>
      </c>
    </row>
    <row r="12" spans="1:26" ht="12.75" customHeight="1" x14ac:dyDescent="0.25">
      <c r="B12" s="25">
        <v>6</v>
      </c>
      <c r="C12" s="61" t="s">
        <v>32</v>
      </c>
      <c r="D12" s="188"/>
      <c r="E12" s="189"/>
      <c r="F12" s="90">
        <v>1</v>
      </c>
      <c r="G12" s="90">
        <v>1</v>
      </c>
      <c r="H12" s="90"/>
      <c r="I12" s="90"/>
      <c r="J12" s="90"/>
      <c r="K12" s="90"/>
      <c r="L12" s="21">
        <f t="shared" si="0"/>
        <v>1</v>
      </c>
      <c r="M12" s="21">
        <f t="shared" si="1"/>
        <v>32</v>
      </c>
      <c r="N12" s="23"/>
      <c r="O12" s="23"/>
      <c r="P12" s="23"/>
      <c r="Q12" s="57">
        <v>30</v>
      </c>
    </row>
    <row r="13" spans="1:26" ht="12.75" customHeight="1" x14ac:dyDescent="0.25">
      <c r="B13" s="25">
        <v>7</v>
      </c>
      <c r="C13" s="61" t="s">
        <v>35</v>
      </c>
      <c r="D13" s="188"/>
      <c r="E13" s="189"/>
      <c r="F13" s="90">
        <v>1</v>
      </c>
      <c r="G13" s="90">
        <v>1</v>
      </c>
      <c r="H13" s="90"/>
      <c r="I13" s="90"/>
      <c r="J13" s="90"/>
      <c r="K13" s="90"/>
      <c r="L13" s="21">
        <f t="shared" si="0"/>
        <v>1</v>
      </c>
      <c r="M13" s="21">
        <f t="shared" si="1"/>
        <v>32</v>
      </c>
      <c r="N13" s="23"/>
      <c r="O13" s="23"/>
      <c r="P13" s="23"/>
      <c r="Q13" s="57">
        <v>30</v>
      </c>
    </row>
    <row r="14" spans="1:26" ht="12.75" customHeight="1" x14ac:dyDescent="0.25">
      <c r="B14" s="25">
        <v>8</v>
      </c>
      <c r="C14" s="61" t="s">
        <v>37</v>
      </c>
      <c r="D14" s="188"/>
      <c r="E14" s="189"/>
      <c r="F14" s="90">
        <v>1</v>
      </c>
      <c r="G14" s="90">
        <v>1</v>
      </c>
      <c r="H14" s="90"/>
      <c r="I14" s="90"/>
      <c r="J14" s="90"/>
      <c r="K14" s="90"/>
      <c r="L14" s="21">
        <f t="shared" si="0"/>
        <v>1</v>
      </c>
      <c r="M14" s="21">
        <f t="shared" si="1"/>
        <v>32</v>
      </c>
      <c r="N14" s="23"/>
      <c r="O14" s="23"/>
      <c r="P14" s="23"/>
      <c r="Q14" s="57">
        <v>30</v>
      </c>
    </row>
    <row r="15" spans="1:26" ht="12.75" customHeight="1" x14ac:dyDescent="0.25">
      <c r="B15" s="25">
        <v>9</v>
      </c>
      <c r="C15" s="61" t="s">
        <v>39</v>
      </c>
      <c r="D15" s="188"/>
      <c r="E15" s="189"/>
      <c r="F15" s="90">
        <v>1</v>
      </c>
      <c r="G15" s="90">
        <v>1</v>
      </c>
      <c r="H15" s="90"/>
      <c r="I15" s="90"/>
      <c r="J15" s="90"/>
      <c r="K15" s="90"/>
      <c r="L15" s="21">
        <f t="shared" si="0"/>
        <v>1</v>
      </c>
      <c r="M15" s="21">
        <f t="shared" si="1"/>
        <v>32</v>
      </c>
      <c r="N15" s="23"/>
      <c r="O15" s="23"/>
      <c r="P15" s="23"/>
      <c r="Q15" s="57">
        <v>30</v>
      </c>
      <c r="S15" t="s">
        <v>67</v>
      </c>
    </row>
    <row r="16" spans="1:26" ht="12.75" customHeight="1" x14ac:dyDescent="0.25">
      <c r="B16" s="25">
        <v>10</v>
      </c>
      <c r="C16" s="61" t="s">
        <v>40</v>
      </c>
      <c r="D16" s="188"/>
      <c r="E16" s="189"/>
      <c r="F16" s="90">
        <v>2</v>
      </c>
      <c r="G16" s="90">
        <v>2</v>
      </c>
      <c r="H16" s="90">
        <v>1</v>
      </c>
      <c r="I16" s="90">
        <v>1</v>
      </c>
      <c r="J16" s="90">
        <v>1</v>
      </c>
      <c r="K16" s="90">
        <v>1</v>
      </c>
      <c r="L16" s="21">
        <f t="shared" si="0"/>
        <v>4</v>
      </c>
      <c r="M16" s="21">
        <f t="shared" si="1"/>
        <v>128</v>
      </c>
      <c r="N16" s="190" t="s">
        <v>221</v>
      </c>
      <c r="O16" s="23"/>
      <c r="P16" s="23"/>
      <c r="Q16" s="57">
        <v>130</v>
      </c>
      <c r="T16" s="15" t="s">
        <v>155</v>
      </c>
    </row>
    <row r="17" spans="1:24" ht="12.75" customHeight="1" x14ac:dyDescent="0.25">
      <c r="B17" s="25">
        <v>11</v>
      </c>
      <c r="C17" s="61" t="s">
        <v>41</v>
      </c>
      <c r="D17" s="188"/>
      <c r="E17" s="189"/>
      <c r="F17" s="90"/>
      <c r="G17" s="90"/>
      <c r="H17" s="90">
        <v>1</v>
      </c>
      <c r="I17" s="90">
        <v>1</v>
      </c>
      <c r="J17" s="90"/>
      <c r="K17" s="90"/>
      <c r="L17" s="21">
        <f t="shared" si="0"/>
        <v>1</v>
      </c>
      <c r="M17" s="21">
        <f t="shared" si="1"/>
        <v>32</v>
      </c>
      <c r="N17" s="23"/>
      <c r="O17" s="23"/>
      <c r="P17" s="23"/>
      <c r="Q17" s="57">
        <v>30</v>
      </c>
      <c r="T17" s="15" t="s">
        <v>154</v>
      </c>
    </row>
    <row r="18" spans="1:24" ht="12.75" customHeight="1" x14ac:dyDescent="0.25">
      <c r="B18" s="25">
        <v>12</v>
      </c>
      <c r="C18" s="61" t="s">
        <v>74</v>
      </c>
      <c r="D18" s="188"/>
      <c r="E18" s="189"/>
      <c r="F18" s="90">
        <v>3</v>
      </c>
      <c r="G18" s="90">
        <v>3</v>
      </c>
      <c r="H18" s="90">
        <v>3</v>
      </c>
      <c r="I18" s="90">
        <v>3</v>
      </c>
      <c r="J18" s="90">
        <v>3</v>
      </c>
      <c r="K18" s="90">
        <v>3</v>
      </c>
      <c r="L18" s="21">
        <f t="shared" si="0"/>
        <v>9</v>
      </c>
      <c r="M18" s="21">
        <f t="shared" si="1"/>
        <v>288</v>
      </c>
      <c r="N18" s="190" t="s">
        <v>221</v>
      </c>
      <c r="O18" s="23"/>
      <c r="P18" s="23"/>
      <c r="Q18" s="57">
        <v>290</v>
      </c>
      <c r="T18" s="15" t="s">
        <v>156</v>
      </c>
    </row>
    <row r="19" spans="1:24" ht="12.75" customHeight="1" x14ac:dyDescent="0.25">
      <c r="B19" s="25">
        <v>13</v>
      </c>
      <c r="C19" s="61" t="s">
        <v>75</v>
      </c>
      <c r="D19" s="188"/>
      <c r="E19" s="189"/>
      <c r="F19" s="90">
        <v>1</v>
      </c>
      <c r="G19" s="90">
        <v>1</v>
      </c>
      <c r="H19" s="90"/>
      <c r="I19" s="90"/>
      <c r="J19" s="90"/>
      <c r="K19" s="90"/>
      <c r="L19" s="21">
        <f t="shared" si="0"/>
        <v>1</v>
      </c>
      <c r="M19" s="21">
        <f t="shared" si="1"/>
        <v>32</v>
      </c>
      <c r="N19" s="23"/>
      <c r="O19" s="5"/>
      <c r="P19" s="23"/>
      <c r="Q19" s="57">
        <v>30</v>
      </c>
    </row>
    <row r="20" spans="1:24" ht="12.75" customHeight="1" x14ac:dyDescent="0.25">
      <c r="B20" s="25">
        <v>14</v>
      </c>
      <c r="C20" s="61" t="s">
        <v>76</v>
      </c>
      <c r="D20" s="188"/>
      <c r="E20" s="188"/>
      <c r="F20" s="90">
        <v>1</v>
      </c>
      <c r="G20" s="90">
        <v>1</v>
      </c>
      <c r="H20" s="90">
        <v>1</v>
      </c>
      <c r="I20" s="90">
        <v>1</v>
      </c>
      <c r="J20" s="90">
        <v>1</v>
      </c>
      <c r="K20" s="90">
        <v>1</v>
      </c>
      <c r="L20" s="21">
        <f t="shared" si="0"/>
        <v>3</v>
      </c>
      <c r="M20" s="21">
        <f t="shared" si="1"/>
        <v>96</v>
      </c>
      <c r="N20" s="23"/>
      <c r="O20" s="23"/>
      <c r="P20" s="23"/>
      <c r="Q20" s="57">
        <v>95</v>
      </c>
    </row>
    <row r="21" spans="1:24" ht="12.75" customHeight="1" x14ac:dyDescent="0.25">
      <c r="B21" s="470" t="s">
        <v>225</v>
      </c>
      <c r="C21" s="448"/>
      <c r="D21" s="448"/>
      <c r="E21" s="449"/>
      <c r="F21" s="195">
        <f t="shared" ref="F21:L21" si="2">SUM(F7:F20)</f>
        <v>19</v>
      </c>
      <c r="G21" s="195">
        <f t="shared" si="2"/>
        <v>19</v>
      </c>
      <c r="H21" s="195">
        <f t="shared" si="2"/>
        <v>10</v>
      </c>
      <c r="I21" s="195">
        <f t="shared" si="2"/>
        <v>10</v>
      </c>
      <c r="J21" s="195">
        <f t="shared" si="2"/>
        <v>7</v>
      </c>
      <c r="K21" s="195">
        <f t="shared" si="2"/>
        <v>7</v>
      </c>
      <c r="L21" s="84">
        <f t="shared" si="2"/>
        <v>36</v>
      </c>
      <c r="M21" s="84">
        <f t="shared" si="1"/>
        <v>1152</v>
      </c>
      <c r="N21" s="23"/>
      <c r="O21" s="23"/>
      <c r="P21" s="23"/>
      <c r="Q21" s="57">
        <f>SUM(Q7:Q20)</f>
        <v>1135</v>
      </c>
    </row>
    <row r="22" spans="1:24" ht="12.75" customHeight="1" x14ac:dyDescent="0.25">
      <c r="B22" s="10">
        <v>15</v>
      </c>
      <c r="C22" s="647" t="s">
        <v>181</v>
      </c>
      <c r="D22" s="449"/>
      <c r="E22" s="97" t="s">
        <v>223</v>
      </c>
      <c r="F22" s="128"/>
      <c r="G22" s="128"/>
      <c r="H22" s="128"/>
      <c r="I22" s="128"/>
      <c r="J22" s="128">
        <v>1</v>
      </c>
      <c r="K22" s="128">
        <v>1</v>
      </c>
      <c r="L22" s="101">
        <f>SUM(F22:K22)/2</f>
        <v>1</v>
      </c>
      <c r="M22" s="21">
        <f t="shared" si="1"/>
        <v>32</v>
      </c>
      <c r="N22" s="652">
        <f>SUM(M22:M29)</f>
        <v>640</v>
      </c>
      <c r="O22" s="652">
        <f>N22+N31</f>
        <v>1600</v>
      </c>
      <c r="P22" s="23"/>
      <c r="S22" s="15" t="s">
        <v>223</v>
      </c>
      <c r="T22" s="653" t="s">
        <v>231</v>
      </c>
      <c r="U22" s="496"/>
      <c r="V22" s="496"/>
      <c r="W22" s="496"/>
      <c r="X22" s="496"/>
    </row>
    <row r="23" spans="1:24" ht="12.75" customHeight="1" x14ac:dyDescent="0.25">
      <c r="B23" s="10">
        <v>16</v>
      </c>
      <c r="C23" s="647" t="s">
        <v>232</v>
      </c>
      <c r="D23" s="449"/>
      <c r="E23" s="97" t="s">
        <v>223</v>
      </c>
      <c r="F23" s="128">
        <v>1</v>
      </c>
      <c r="G23" s="128">
        <v>1</v>
      </c>
      <c r="H23" s="128"/>
      <c r="I23" s="128"/>
      <c r="J23" s="128"/>
      <c r="K23" s="128"/>
      <c r="L23" s="101">
        <f>SUM(F23:K23)/2</f>
        <v>1</v>
      </c>
      <c r="M23" s="21">
        <f t="shared" si="1"/>
        <v>32</v>
      </c>
      <c r="N23" s="460"/>
      <c r="O23" s="460"/>
      <c r="P23" s="23"/>
      <c r="S23" s="15"/>
      <c r="T23" s="496"/>
      <c r="U23" s="496"/>
      <c r="V23" s="496"/>
      <c r="W23" s="496"/>
      <c r="X23" s="496"/>
    </row>
    <row r="24" spans="1:24" ht="12.75" customHeight="1" x14ac:dyDescent="0.25">
      <c r="B24" s="10">
        <v>17</v>
      </c>
      <c r="C24" s="647" t="s">
        <v>85</v>
      </c>
      <c r="D24" s="449"/>
      <c r="E24" s="97" t="s">
        <v>223</v>
      </c>
      <c r="F24" s="128"/>
      <c r="G24" s="128"/>
      <c r="H24" s="128"/>
      <c r="I24" s="128"/>
      <c r="J24" s="128">
        <v>2</v>
      </c>
      <c r="K24" s="128">
        <v>2</v>
      </c>
      <c r="L24" s="101">
        <f>SUM(F24:K24)/2</f>
        <v>2</v>
      </c>
      <c r="M24" s="21">
        <f t="shared" si="1"/>
        <v>64</v>
      </c>
      <c r="N24" s="460"/>
      <c r="O24" s="460"/>
      <c r="P24" s="23"/>
      <c r="S24" s="5"/>
      <c r="T24" s="496"/>
      <c r="U24" s="496"/>
      <c r="V24" s="496"/>
      <c r="W24" s="496"/>
      <c r="X24" s="496"/>
    </row>
    <row r="25" spans="1:24" ht="12.75" customHeight="1" x14ac:dyDescent="0.25">
      <c r="B25" s="649">
        <v>18</v>
      </c>
      <c r="C25" s="500" t="s">
        <v>185</v>
      </c>
      <c r="D25" s="451"/>
      <c r="E25" s="82" t="s">
        <v>223</v>
      </c>
      <c r="F25" s="104">
        <v>1</v>
      </c>
      <c r="G25" s="104">
        <v>1</v>
      </c>
      <c r="H25" s="104">
        <v>1</v>
      </c>
      <c r="I25" s="104">
        <v>1</v>
      </c>
      <c r="J25" s="104"/>
      <c r="K25" s="104"/>
      <c r="L25" s="654">
        <f>SUM(F25:K26)/2</f>
        <v>5</v>
      </c>
      <c r="M25" s="654">
        <f t="shared" si="1"/>
        <v>160</v>
      </c>
      <c r="N25" s="460"/>
      <c r="O25" s="460"/>
      <c r="P25" s="23"/>
      <c r="T25" s="496"/>
      <c r="U25" s="496"/>
      <c r="V25" s="496"/>
      <c r="W25" s="496"/>
      <c r="X25" s="496"/>
    </row>
    <row r="26" spans="1:24" ht="12.75" customHeight="1" x14ac:dyDescent="0.25">
      <c r="B26" s="455"/>
      <c r="C26" s="452"/>
      <c r="D26" s="453"/>
      <c r="E26" s="82" t="s">
        <v>224</v>
      </c>
      <c r="F26" s="104"/>
      <c r="G26" s="104"/>
      <c r="H26" s="104">
        <v>2</v>
      </c>
      <c r="I26" s="104">
        <v>2</v>
      </c>
      <c r="J26" s="104">
        <v>1</v>
      </c>
      <c r="K26" s="104">
        <v>1</v>
      </c>
      <c r="L26" s="455"/>
      <c r="M26" s="455"/>
      <c r="N26" s="460"/>
      <c r="O26" s="460"/>
      <c r="P26" s="23"/>
      <c r="S26" s="15" t="s">
        <v>224</v>
      </c>
      <c r="T26" s="105" t="s">
        <v>164</v>
      </c>
    </row>
    <row r="27" spans="1:24" ht="12.75" customHeight="1" x14ac:dyDescent="0.25">
      <c r="B27" s="10">
        <v>19</v>
      </c>
      <c r="C27" s="648" t="s">
        <v>233</v>
      </c>
      <c r="D27" s="449"/>
      <c r="E27" s="82" t="s">
        <v>224</v>
      </c>
      <c r="F27" s="104"/>
      <c r="G27" s="104"/>
      <c r="H27" s="104"/>
      <c r="I27" s="104"/>
      <c r="J27" s="104">
        <v>1</v>
      </c>
      <c r="K27" s="104">
        <v>1</v>
      </c>
      <c r="L27" s="101">
        <f>SUM(F27:K27)/2</f>
        <v>1</v>
      </c>
      <c r="M27" s="21">
        <f t="shared" ref="M27:M33" si="3">L27*$Q$3</f>
        <v>32</v>
      </c>
      <c r="N27" s="460"/>
      <c r="O27" s="460"/>
      <c r="P27" s="23"/>
    </row>
    <row r="28" spans="1:24" ht="12.75" customHeight="1" x14ac:dyDescent="0.25">
      <c r="B28" s="10">
        <v>20</v>
      </c>
      <c r="C28" s="520" t="s">
        <v>234</v>
      </c>
      <c r="D28" s="449"/>
      <c r="E28" s="82" t="s">
        <v>224</v>
      </c>
      <c r="F28" s="104">
        <v>1</v>
      </c>
      <c r="G28" s="104">
        <v>1</v>
      </c>
      <c r="H28" s="104">
        <v>3</v>
      </c>
      <c r="I28" s="104">
        <v>3</v>
      </c>
      <c r="J28" s="104">
        <v>1</v>
      </c>
      <c r="K28" s="104">
        <v>1</v>
      </c>
      <c r="L28" s="101">
        <f>SUM(F28:K28)/2</f>
        <v>5</v>
      </c>
      <c r="M28" s="21">
        <f t="shared" si="3"/>
        <v>160</v>
      </c>
      <c r="N28" s="460"/>
      <c r="O28" s="460"/>
      <c r="P28" s="23"/>
    </row>
    <row r="29" spans="1:24" ht="12.75" customHeight="1" x14ac:dyDescent="0.25">
      <c r="B29" s="10">
        <v>21</v>
      </c>
      <c r="C29" s="648" t="s">
        <v>188</v>
      </c>
      <c r="D29" s="449"/>
      <c r="E29" s="82" t="s">
        <v>224</v>
      </c>
      <c r="F29" s="104"/>
      <c r="G29" s="104"/>
      <c r="H29" s="104">
        <v>2</v>
      </c>
      <c r="I29" s="104">
        <v>2</v>
      </c>
      <c r="J29" s="104">
        <v>3</v>
      </c>
      <c r="K29" s="104">
        <v>3</v>
      </c>
      <c r="L29" s="101">
        <f>SUM(F29:K29)/2</f>
        <v>5</v>
      </c>
      <c r="M29" s="21">
        <f t="shared" si="3"/>
        <v>160</v>
      </c>
      <c r="N29" s="455"/>
      <c r="O29" s="460"/>
      <c r="P29" s="23"/>
    </row>
    <row r="30" spans="1:24" ht="12.75" customHeight="1" x14ac:dyDescent="0.25">
      <c r="B30" s="86" t="s">
        <v>95</v>
      </c>
      <c r="C30" s="154"/>
      <c r="D30" s="87"/>
      <c r="E30" s="198"/>
      <c r="F30" s="113">
        <f t="shared" ref="F30:K30" si="4">SUM(F22:F29)</f>
        <v>3</v>
      </c>
      <c r="G30" s="134">
        <f t="shared" si="4"/>
        <v>3</v>
      </c>
      <c r="H30" s="134">
        <f t="shared" si="4"/>
        <v>8</v>
      </c>
      <c r="I30" s="134">
        <f t="shared" si="4"/>
        <v>8</v>
      </c>
      <c r="J30" s="134">
        <f t="shared" si="4"/>
        <v>9</v>
      </c>
      <c r="K30" s="134">
        <f t="shared" si="4"/>
        <v>9</v>
      </c>
      <c r="L30" s="113">
        <f>SUM(F30:K30)</f>
        <v>40</v>
      </c>
      <c r="M30" s="199">
        <f t="shared" si="3"/>
        <v>1280</v>
      </c>
      <c r="N30" s="18"/>
      <c r="O30" s="460"/>
      <c r="P30" s="23"/>
    </row>
    <row r="31" spans="1:24" ht="12.75" customHeight="1" x14ac:dyDescent="0.25">
      <c r="A31" s="5"/>
      <c r="B31" s="200">
        <v>22</v>
      </c>
      <c r="C31" s="648" t="s">
        <v>235</v>
      </c>
      <c r="D31" s="449"/>
      <c r="E31" s="82" t="s">
        <v>224</v>
      </c>
      <c r="F31" s="104"/>
      <c r="G31" s="104"/>
      <c r="H31" s="104">
        <v>1</v>
      </c>
      <c r="I31" s="104">
        <v>1</v>
      </c>
      <c r="J31" s="104">
        <v>2</v>
      </c>
      <c r="K31" s="104">
        <v>2</v>
      </c>
      <c r="L31" s="101">
        <f>SUM(F31:K31)/2</f>
        <v>3</v>
      </c>
      <c r="M31" s="21">
        <f t="shared" si="3"/>
        <v>96</v>
      </c>
      <c r="N31" s="660">
        <f>SUM(M31:M34)</f>
        <v>960</v>
      </c>
      <c r="O31" s="460"/>
      <c r="P31" s="23"/>
      <c r="R31" s="5"/>
      <c r="S31" s="5"/>
      <c r="T31" s="5"/>
      <c r="U31" s="5"/>
      <c r="V31" s="5"/>
    </row>
    <row r="32" spans="1:24" ht="12.75" customHeight="1" x14ac:dyDescent="0.25">
      <c r="A32" s="5"/>
      <c r="B32" s="200">
        <v>23</v>
      </c>
      <c r="C32" s="648" t="s">
        <v>236</v>
      </c>
      <c r="D32" s="449"/>
      <c r="E32" s="82" t="s">
        <v>224</v>
      </c>
      <c r="F32" s="104"/>
      <c r="G32" s="104"/>
      <c r="H32" s="104"/>
      <c r="I32" s="104"/>
      <c r="J32" s="104">
        <v>2</v>
      </c>
      <c r="K32" s="104">
        <v>2</v>
      </c>
      <c r="L32" s="101">
        <f>SUM(F32:K32)/2</f>
        <v>2</v>
      </c>
      <c r="M32" s="21">
        <f t="shared" si="3"/>
        <v>64</v>
      </c>
      <c r="N32" s="460"/>
      <c r="O32" s="460"/>
      <c r="P32" s="23"/>
      <c r="Q32" s="190" t="s">
        <v>237</v>
      </c>
      <c r="R32" s="5"/>
      <c r="S32" s="5"/>
      <c r="T32" s="5"/>
      <c r="U32" s="5"/>
      <c r="V32" s="5"/>
    </row>
    <row r="33" spans="1:22" ht="12.75" customHeight="1" x14ac:dyDescent="0.25">
      <c r="B33" s="646">
        <v>24</v>
      </c>
      <c r="C33" s="500" t="s">
        <v>230</v>
      </c>
      <c r="D33" s="451"/>
      <c r="E33" s="201" t="s">
        <v>223</v>
      </c>
      <c r="F33" s="202">
        <v>1</v>
      </c>
      <c r="G33" s="203">
        <v>1</v>
      </c>
      <c r="H33" s="203"/>
      <c r="I33" s="203"/>
      <c r="J33" s="203"/>
      <c r="K33" s="203"/>
      <c r="L33" s="654">
        <f>SUM(F33:K34)/2</f>
        <v>25</v>
      </c>
      <c r="M33" s="654">
        <f t="shared" si="3"/>
        <v>800</v>
      </c>
      <c r="N33" s="460"/>
      <c r="O33" s="460"/>
      <c r="P33" s="23"/>
    </row>
    <row r="34" spans="1:22" ht="12.75" customHeight="1" x14ac:dyDescent="0.25">
      <c r="B34" s="455"/>
      <c r="C34" s="452"/>
      <c r="D34" s="453"/>
      <c r="E34" s="201" t="s">
        <v>224</v>
      </c>
      <c r="F34" s="99">
        <v>4</v>
      </c>
      <c r="G34" s="99">
        <v>4</v>
      </c>
      <c r="H34" s="99">
        <v>10</v>
      </c>
      <c r="I34" s="99">
        <v>10</v>
      </c>
      <c r="J34" s="99">
        <v>10</v>
      </c>
      <c r="K34" s="204">
        <v>10</v>
      </c>
      <c r="L34" s="455"/>
      <c r="M34" s="455"/>
      <c r="N34" s="455"/>
      <c r="O34" s="455"/>
      <c r="P34" s="23"/>
    </row>
    <row r="35" spans="1:22" ht="12.75" customHeight="1" x14ac:dyDescent="0.25">
      <c r="B35" s="645" t="s">
        <v>103</v>
      </c>
      <c r="C35" s="448"/>
      <c r="D35" s="448"/>
      <c r="E35" s="449"/>
      <c r="F35" s="134">
        <f t="shared" ref="F35:K35" si="5">SUM(F31:F34)</f>
        <v>5</v>
      </c>
      <c r="G35" s="134">
        <f t="shared" si="5"/>
        <v>5</v>
      </c>
      <c r="H35" s="134">
        <f t="shared" si="5"/>
        <v>11</v>
      </c>
      <c r="I35" s="134">
        <f t="shared" si="5"/>
        <v>11</v>
      </c>
      <c r="J35" s="134">
        <f t="shared" si="5"/>
        <v>14</v>
      </c>
      <c r="K35" s="134">
        <f t="shared" si="5"/>
        <v>14</v>
      </c>
      <c r="L35" s="113">
        <f>SUM(F35:K35)</f>
        <v>60</v>
      </c>
      <c r="M35" s="199">
        <f>L35*$Q$3</f>
        <v>1920</v>
      </c>
      <c r="N35" s="23"/>
      <c r="O35" s="23"/>
      <c r="P35" s="23"/>
    </row>
    <row r="36" spans="1:22" ht="12.75" customHeight="1" x14ac:dyDescent="0.25">
      <c r="B36" s="659" t="s">
        <v>238</v>
      </c>
      <c r="C36" s="448"/>
      <c r="D36" s="448"/>
      <c r="E36" s="449"/>
      <c r="F36" s="205">
        <f t="shared" ref="F36:K36" si="6">F30+F35</f>
        <v>8</v>
      </c>
      <c r="G36" s="205">
        <f t="shared" si="6"/>
        <v>8</v>
      </c>
      <c r="H36" s="205">
        <f t="shared" si="6"/>
        <v>19</v>
      </c>
      <c r="I36" s="205">
        <f t="shared" si="6"/>
        <v>19</v>
      </c>
      <c r="J36" s="205">
        <f t="shared" si="6"/>
        <v>23</v>
      </c>
      <c r="K36" s="205">
        <f t="shared" si="6"/>
        <v>23</v>
      </c>
      <c r="L36" s="206">
        <f>SUM(F36:K36)</f>
        <v>100</v>
      </c>
      <c r="M36" s="207">
        <f>L36*$Q$3</f>
        <v>3200</v>
      </c>
      <c r="N36" s="23"/>
      <c r="O36" s="23"/>
      <c r="P36" s="23"/>
    </row>
    <row r="37" spans="1:22" ht="12.75" customHeight="1" x14ac:dyDescent="0.25">
      <c r="B37" s="528" t="s">
        <v>119</v>
      </c>
      <c r="C37" s="448"/>
      <c r="D37" s="448"/>
      <c r="E37" s="449"/>
      <c r="F37" s="152"/>
      <c r="G37" s="8"/>
      <c r="H37" s="8"/>
      <c r="I37" s="8"/>
      <c r="J37" s="8"/>
      <c r="K37" s="8" t="s">
        <v>224</v>
      </c>
      <c r="L37" s="18">
        <f>COUNTA(F37:K37)</f>
        <v>1</v>
      </c>
      <c r="M37" s="18">
        <f>COUNTA(T9:T11)</f>
        <v>1</v>
      </c>
      <c r="O37" s="23"/>
      <c r="P37" s="23"/>
    </row>
    <row r="38" spans="1:22" ht="12.75" customHeight="1" x14ac:dyDescent="0.25">
      <c r="A38" s="5"/>
      <c r="B38" s="658" t="s">
        <v>239</v>
      </c>
      <c r="C38" s="448"/>
      <c r="D38" s="448"/>
      <c r="E38" s="449"/>
      <c r="F38" s="164">
        <f t="shared" ref="F38:K38" si="7">F21+F36</f>
        <v>27</v>
      </c>
      <c r="G38" s="164">
        <f t="shared" si="7"/>
        <v>27</v>
      </c>
      <c r="H38" s="164">
        <f t="shared" si="7"/>
        <v>29</v>
      </c>
      <c r="I38" s="164">
        <f t="shared" si="7"/>
        <v>29</v>
      </c>
      <c r="J38" s="164">
        <f t="shared" si="7"/>
        <v>30</v>
      </c>
      <c r="K38" s="164">
        <f t="shared" si="7"/>
        <v>30</v>
      </c>
      <c r="L38" s="164">
        <f>SUM(F38:K38)</f>
        <v>172</v>
      </c>
      <c r="M38" s="41">
        <f>L36*$Q$3</f>
        <v>3200</v>
      </c>
      <c r="O38" s="23"/>
      <c r="P38" s="23"/>
      <c r="R38" s="5"/>
      <c r="S38" s="5"/>
      <c r="T38" s="5"/>
      <c r="U38" s="5"/>
      <c r="V38" s="5"/>
    </row>
    <row r="39" spans="1:22" ht="12.75" customHeight="1" x14ac:dyDescent="0.25">
      <c r="A39" s="5"/>
      <c r="B39" s="25">
        <v>1</v>
      </c>
      <c r="C39" s="648" t="s">
        <v>240</v>
      </c>
      <c r="D39" s="448"/>
      <c r="E39" s="449"/>
      <c r="F39" s="168">
        <v>0.5</v>
      </c>
      <c r="G39" s="168"/>
      <c r="H39" s="168">
        <v>0.5</v>
      </c>
      <c r="I39" s="168"/>
      <c r="J39" s="168">
        <v>0.5</v>
      </c>
      <c r="K39" s="168"/>
      <c r="L39" s="657" t="s">
        <v>148</v>
      </c>
      <c r="M39" s="449"/>
      <c r="O39" s="23"/>
      <c r="P39" s="23"/>
      <c r="R39" s="5"/>
      <c r="S39" s="5"/>
      <c r="T39" s="5"/>
      <c r="U39" s="5"/>
      <c r="V39" s="5"/>
    </row>
    <row r="40" spans="1:22" ht="12.75" customHeight="1" x14ac:dyDescent="0.25">
      <c r="B40" s="25">
        <v>2</v>
      </c>
      <c r="C40" s="648" t="s">
        <v>137</v>
      </c>
      <c r="D40" s="448"/>
      <c r="E40" s="449"/>
      <c r="F40" s="168"/>
      <c r="G40" s="168"/>
      <c r="H40" s="168"/>
      <c r="I40" s="168"/>
      <c r="J40" s="168"/>
      <c r="K40" s="168"/>
      <c r="L40" s="657" t="s">
        <v>148</v>
      </c>
      <c r="M40" s="449"/>
      <c r="O40" s="23"/>
      <c r="P40" s="5"/>
    </row>
    <row r="41" spans="1:22" ht="12.75" customHeight="1" x14ac:dyDescent="0.25">
      <c r="B41" s="25">
        <v>3</v>
      </c>
      <c r="C41" s="499" t="s">
        <v>241</v>
      </c>
      <c r="D41" s="448"/>
      <c r="E41" s="449"/>
      <c r="F41" s="168">
        <v>2</v>
      </c>
      <c r="G41" s="168">
        <v>2</v>
      </c>
      <c r="H41" s="168">
        <v>2</v>
      </c>
      <c r="I41" s="168">
        <v>2</v>
      </c>
      <c r="J41" s="168">
        <v>2</v>
      </c>
      <c r="K41" s="168">
        <v>2</v>
      </c>
      <c r="L41" s="657" t="s">
        <v>148</v>
      </c>
      <c r="M41" s="449"/>
      <c r="O41" s="23"/>
      <c r="P41" s="23"/>
    </row>
    <row r="42" spans="1:22" ht="12.75" customHeight="1" x14ac:dyDescent="0.25">
      <c r="B42" s="529" t="s">
        <v>138</v>
      </c>
      <c r="C42" s="448"/>
      <c r="D42" s="448"/>
      <c r="E42" s="449"/>
      <c r="F42" s="164">
        <f t="shared" ref="F42:K42" si="8">F38+SUM(F39:G41)/2</f>
        <v>29.25</v>
      </c>
      <c r="G42" s="164">
        <f t="shared" si="8"/>
        <v>29.25</v>
      </c>
      <c r="H42" s="164">
        <f t="shared" si="8"/>
        <v>31.25</v>
      </c>
      <c r="I42" s="164">
        <f t="shared" si="8"/>
        <v>31.25</v>
      </c>
      <c r="J42" s="164">
        <f t="shared" si="8"/>
        <v>32.25</v>
      </c>
      <c r="K42" s="164">
        <f t="shared" si="8"/>
        <v>31</v>
      </c>
      <c r="L42" s="164">
        <f>SUM(F42:K42)</f>
        <v>184.25</v>
      </c>
      <c r="M42" s="44"/>
      <c r="N42" s="5"/>
      <c r="O42" s="23"/>
      <c r="P42" s="23"/>
    </row>
    <row r="43" spans="1:22" ht="12.75" customHeight="1" x14ac:dyDescent="0.25">
      <c r="B43" s="69"/>
      <c r="C43" s="71"/>
      <c r="D43" s="71"/>
      <c r="E43" s="71"/>
      <c r="F43" s="72"/>
      <c r="G43" s="72"/>
      <c r="H43" s="72"/>
      <c r="I43" s="72"/>
      <c r="J43" s="72"/>
      <c r="K43" s="72"/>
      <c r="L43" s="72"/>
      <c r="N43" s="5"/>
      <c r="O43" s="5"/>
      <c r="P43" s="5"/>
    </row>
    <row r="44" spans="1:22" ht="12.75" customHeight="1" x14ac:dyDescent="0.25">
      <c r="B44" s="69"/>
      <c r="C44" s="44" t="s">
        <v>79</v>
      </c>
      <c r="D44" s="44"/>
      <c r="E44" s="44"/>
      <c r="F44" s="44"/>
      <c r="G44" s="44"/>
      <c r="H44" s="44"/>
      <c r="I44" s="44"/>
      <c r="J44" s="44"/>
      <c r="K44" s="44"/>
      <c r="L44" s="44"/>
      <c r="N44" s="5"/>
      <c r="O44" s="5"/>
      <c r="P44" s="5"/>
    </row>
    <row r="45" spans="1:22" ht="12.75" customHeight="1" x14ac:dyDescent="0.25">
      <c r="C45" t="s">
        <v>144</v>
      </c>
      <c r="N45" s="5"/>
      <c r="O45" s="5"/>
      <c r="P45" s="5"/>
    </row>
    <row r="46" spans="1:22" ht="12.75" customHeight="1" x14ac:dyDescent="0.25">
      <c r="F46" s="459" t="s">
        <v>80</v>
      </c>
      <c r="G46" s="448"/>
      <c r="H46" s="448"/>
      <c r="I46" s="448"/>
      <c r="J46" s="448"/>
      <c r="K46" s="449"/>
      <c r="N46" s="5"/>
      <c r="O46" s="5"/>
      <c r="P46" s="5"/>
    </row>
    <row r="47" spans="1:22" ht="12.75" customHeight="1" x14ac:dyDescent="0.25">
      <c r="E47" s="5"/>
      <c r="F47" s="530">
        <v>27</v>
      </c>
      <c r="G47" s="449"/>
      <c r="H47" s="530">
        <v>29</v>
      </c>
      <c r="I47" s="449"/>
      <c r="J47" s="530">
        <v>30</v>
      </c>
      <c r="K47" s="449"/>
      <c r="N47" s="5"/>
      <c r="O47" s="5"/>
      <c r="P47" s="5"/>
    </row>
    <row r="48" spans="1:22" ht="12.75" customHeight="1" x14ac:dyDescent="0.25">
      <c r="C48" s="15"/>
      <c r="D48" s="15"/>
      <c r="E48" s="5"/>
      <c r="F48" s="23"/>
      <c r="G48" s="23"/>
      <c r="H48" s="23"/>
      <c r="I48" s="23"/>
      <c r="J48" s="23"/>
      <c r="K48" s="23"/>
      <c r="N48" s="5"/>
      <c r="O48" s="5"/>
      <c r="P48" s="5"/>
    </row>
    <row r="49" spans="3:16" ht="12.75" customHeight="1" x14ac:dyDescent="0.25">
      <c r="C49" s="15" t="s">
        <v>81</v>
      </c>
      <c r="D49" s="15"/>
      <c r="E49" s="5"/>
      <c r="F49" s="23"/>
      <c r="G49" s="23"/>
      <c r="H49" s="23"/>
      <c r="I49" s="23"/>
      <c r="J49" s="23"/>
      <c r="K49" s="23"/>
      <c r="N49" s="5"/>
      <c r="O49" s="5"/>
      <c r="P49" s="5"/>
    </row>
    <row r="50" spans="3:16" ht="12.75" customHeight="1" x14ac:dyDescent="0.25">
      <c r="C50" s="5" t="s">
        <v>82</v>
      </c>
      <c r="D50" s="5"/>
      <c r="E50" s="5"/>
      <c r="N50" s="5"/>
      <c r="O50" s="5"/>
      <c r="P50" s="5"/>
    </row>
    <row r="51" spans="3:16" ht="12.75" customHeight="1" x14ac:dyDescent="0.25">
      <c r="C51" s="5" t="s">
        <v>83</v>
      </c>
      <c r="D51" s="5"/>
      <c r="E51" s="5"/>
      <c r="N51" s="5"/>
      <c r="O51" s="5"/>
      <c r="P51" s="5"/>
    </row>
    <row r="52" spans="3:16" ht="12.75" customHeight="1" x14ac:dyDescent="0.25">
      <c r="C52" t="s">
        <v>200</v>
      </c>
      <c r="E52" s="5"/>
      <c r="N52" s="5"/>
      <c r="O52" s="5"/>
      <c r="P52" s="5"/>
    </row>
    <row r="53" spans="3:16" ht="12.75" customHeight="1" x14ac:dyDescent="0.25">
      <c r="C53" s="5" t="s">
        <v>201</v>
      </c>
      <c r="D53" s="5"/>
      <c r="E53" s="5"/>
      <c r="N53" s="5"/>
      <c r="O53" s="5"/>
      <c r="P53" s="5"/>
    </row>
    <row r="54" spans="3:16" ht="12.75" customHeight="1" x14ac:dyDescent="0.25">
      <c r="C54" s="5" t="s">
        <v>242</v>
      </c>
      <c r="D54" s="5"/>
      <c r="N54" s="5"/>
      <c r="O54" s="5"/>
      <c r="P54" s="5"/>
    </row>
    <row r="55" spans="3:16" ht="12.75" customHeight="1" x14ac:dyDescent="0.25">
      <c r="C55" s="5" t="s">
        <v>202</v>
      </c>
      <c r="D55" s="5"/>
      <c r="N55" s="5"/>
      <c r="O55" s="5"/>
      <c r="P55" s="5"/>
    </row>
    <row r="56" spans="3:16" ht="12.75" customHeight="1" x14ac:dyDescent="0.25">
      <c r="C56" s="5" t="s">
        <v>203</v>
      </c>
      <c r="D56" s="5"/>
      <c r="N56" s="5"/>
      <c r="O56" s="5"/>
      <c r="P56" s="5"/>
    </row>
    <row r="57" spans="3:16" ht="12.75" customHeight="1" x14ac:dyDescent="0.25">
      <c r="N57" s="5"/>
      <c r="O57" s="5"/>
      <c r="P57" s="5"/>
    </row>
    <row r="58" spans="3:16" ht="12.75" customHeight="1" x14ac:dyDescent="0.25">
      <c r="N58" s="5"/>
      <c r="O58" s="5"/>
      <c r="P58" s="5"/>
    </row>
    <row r="59" spans="3:16" ht="12.75" customHeight="1" x14ac:dyDescent="0.25">
      <c r="N59" s="5"/>
      <c r="O59" s="5"/>
      <c r="P59" s="5"/>
    </row>
    <row r="60" spans="3:16" ht="12.75" customHeight="1" x14ac:dyDescent="0.25">
      <c r="N60" s="5"/>
      <c r="O60" s="5"/>
      <c r="P60" s="5"/>
    </row>
    <row r="61" spans="3:16" ht="12.75" customHeight="1" x14ac:dyDescent="0.25">
      <c r="N61" s="5"/>
      <c r="O61" s="5"/>
      <c r="P61" s="5"/>
    </row>
    <row r="62" spans="3:16" ht="12.75" customHeight="1" x14ac:dyDescent="0.25">
      <c r="N62" s="5"/>
      <c r="O62" s="5"/>
      <c r="P62" s="5"/>
    </row>
    <row r="63" spans="3:16" ht="12.75" customHeight="1" x14ac:dyDescent="0.25">
      <c r="N63" s="5"/>
      <c r="O63" s="5"/>
      <c r="P63" s="5"/>
    </row>
    <row r="64" spans="3:16" ht="12.75" customHeight="1" x14ac:dyDescent="0.25">
      <c r="N64" s="5"/>
      <c r="O64" s="5"/>
      <c r="P64" s="5"/>
    </row>
    <row r="65" spans="14:16" ht="12.75" customHeight="1" x14ac:dyDescent="0.25">
      <c r="N65" s="5"/>
      <c r="O65" s="5"/>
      <c r="P65" s="5"/>
    </row>
    <row r="66" spans="14:16" ht="12.75" customHeight="1" x14ac:dyDescent="0.25">
      <c r="N66" s="5"/>
      <c r="O66" s="5"/>
      <c r="P66" s="5"/>
    </row>
    <row r="67" spans="14:16" ht="12.75" customHeight="1" x14ac:dyDescent="0.25">
      <c r="N67" s="5"/>
      <c r="O67" s="5"/>
      <c r="P67" s="5"/>
    </row>
    <row r="68" spans="14:16" ht="12.75" customHeight="1" x14ac:dyDescent="0.25">
      <c r="N68" s="5"/>
      <c r="O68" s="5"/>
      <c r="P68" s="5"/>
    </row>
    <row r="69" spans="14:16" ht="12.75" customHeight="1" x14ac:dyDescent="0.25">
      <c r="N69" s="5"/>
      <c r="O69" s="5"/>
      <c r="P69" s="5"/>
    </row>
    <row r="70" spans="14:16" ht="12.75" customHeight="1" x14ac:dyDescent="0.25">
      <c r="N70" s="5"/>
      <c r="O70" s="5"/>
      <c r="P70" s="5"/>
    </row>
    <row r="71" spans="14:16" ht="12.75" customHeight="1" x14ac:dyDescent="0.25">
      <c r="N71" s="5"/>
      <c r="O71" s="5"/>
      <c r="P71" s="5"/>
    </row>
    <row r="72" spans="14:16" ht="12.75" customHeight="1" x14ac:dyDescent="0.25">
      <c r="N72" s="5"/>
      <c r="O72" s="5"/>
      <c r="P72" s="5"/>
    </row>
    <row r="73" spans="14:16" ht="12.75" customHeight="1" x14ac:dyDescent="0.25">
      <c r="N73" s="5"/>
      <c r="O73" s="5"/>
      <c r="P73" s="5"/>
    </row>
    <row r="74" spans="14:16" ht="12.75" customHeight="1" x14ac:dyDescent="0.25">
      <c r="N74" s="5"/>
      <c r="O74" s="5"/>
      <c r="P74" s="5"/>
    </row>
    <row r="75" spans="14:16" ht="12.75" customHeight="1" x14ac:dyDescent="0.25">
      <c r="N75" s="5"/>
      <c r="O75" s="5"/>
      <c r="P75" s="5"/>
    </row>
    <row r="76" spans="14:16" ht="12.75" customHeight="1" x14ac:dyDescent="0.25">
      <c r="N76" s="5"/>
      <c r="O76" s="5"/>
      <c r="P76" s="5"/>
    </row>
    <row r="77" spans="14:16" ht="12.75" customHeight="1" x14ac:dyDescent="0.25">
      <c r="N77" s="5"/>
      <c r="O77" s="5"/>
      <c r="P77" s="5"/>
    </row>
    <row r="78" spans="14:16" ht="12.75" customHeight="1" x14ac:dyDescent="0.25">
      <c r="N78" s="5"/>
      <c r="O78" s="5"/>
      <c r="P78" s="5"/>
    </row>
    <row r="79" spans="14:16" ht="12.75" customHeight="1" x14ac:dyDescent="0.25">
      <c r="N79" s="5"/>
      <c r="O79" s="5"/>
      <c r="P79" s="5"/>
    </row>
    <row r="80" spans="14:16" ht="12.75" customHeight="1" x14ac:dyDescent="0.25">
      <c r="N80" s="5"/>
      <c r="O80" s="5"/>
      <c r="P80" s="5"/>
    </row>
    <row r="81" spans="14:16" ht="12.75" customHeight="1" x14ac:dyDescent="0.25">
      <c r="N81" s="5"/>
      <c r="O81" s="5"/>
      <c r="P81" s="5"/>
    </row>
    <row r="82" spans="14:16" ht="12.75" customHeight="1" x14ac:dyDescent="0.25">
      <c r="N82" s="5"/>
      <c r="O82" s="5"/>
      <c r="P82" s="5"/>
    </row>
    <row r="83" spans="14:16" ht="12.75" customHeight="1" x14ac:dyDescent="0.25">
      <c r="N83" s="5"/>
      <c r="O83" s="5"/>
      <c r="P83" s="5"/>
    </row>
    <row r="84" spans="14:16" ht="12.75" customHeight="1" x14ac:dyDescent="0.25">
      <c r="N84" s="5"/>
      <c r="O84" s="5"/>
      <c r="P84" s="5"/>
    </row>
    <row r="85" spans="14:16" ht="12.75" customHeight="1" x14ac:dyDescent="0.25">
      <c r="N85" s="5"/>
      <c r="O85" s="5"/>
      <c r="P85" s="5"/>
    </row>
    <row r="86" spans="14:16" ht="12.75" customHeight="1" x14ac:dyDescent="0.25">
      <c r="N86" s="5"/>
      <c r="O86" s="5"/>
      <c r="P86" s="5"/>
    </row>
    <row r="87" spans="14:16" ht="12.75" customHeight="1" x14ac:dyDescent="0.25">
      <c r="N87" s="5"/>
      <c r="O87" s="5"/>
      <c r="P87" s="5"/>
    </row>
    <row r="88" spans="14:16" ht="12.75" customHeight="1" x14ac:dyDescent="0.25">
      <c r="N88" s="5"/>
      <c r="O88" s="5"/>
      <c r="P88" s="5"/>
    </row>
    <row r="89" spans="14:16" ht="12.75" customHeight="1" x14ac:dyDescent="0.25">
      <c r="N89" s="5"/>
      <c r="O89" s="5"/>
      <c r="P89" s="5"/>
    </row>
    <row r="90" spans="14:16" ht="12.75" customHeight="1" x14ac:dyDescent="0.25">
      <c r="N90" s="5"/>
      <c r="O90" s="5"/>
      <c r="P90" s="5"/>
    </row>
    <row r="91" spans="14:16" ht="12.75" customHeight="1" x14ac:dyDescent="0.25">
      <c r="N91" s="5"/>
      <c r="O91" s="5"/>
      <c r="P91" s="5"/>
    </row>
    <row r="92" spans="14:16" ht="12.75" customHeight="1" x14ac:dyDescent="0.25">
      <c r="N92" s="5"/>
      <c r="O92" s="5"/>
      <c r="P92" s="5"/>
    </row>
    <row r="93" spans="14:16" ht="12.75" customHeight="1" x14ac:dyDescent="0.25">
      <c r="N93" s="5"/>
      <c r="O93" s="5"/>
      <c r="P93" s="5"/>
    </row>
    <row r="94" spans="14:16" ht="12.75" customHeight="1" x14ac:dyDescent="0.25">
      <c r="N94" s="5"/>
      <c r="O94" s="5"/>
      <c r="P94" s="5"/>
    </row>
    <row r="95" spans="14:16" ht="12.75" customHeight="1" x14ac:dyDescent="0.25">
      <c r="N95" s="5"/>
      <c r="O95" s="5"/>
      <c r="P95" s="5"/>
    </row>
    <row r="96" spans="14:16" ht="12.75" customHeight="1" x14ac:dyDescent="0.25">
      <c r="N96" s="5"/>
      <c r="O96" s="5"/>
      <c r="P96" s="5"/>
    </row>
    <row r="97" spans="14:16" ht="12.75" customHeight="1" x14ac:dyDescent="0.25">
      <c r="N97" s="5"/>
      <c r="O97" s="5"/>
      <c r="P97" s="5"/>
    </row>
    <row r="98" spans="14:16" ht="12.75" customHeight="1" x14ac:dyDescent="0.25">
      <c r="N98" s="5"/>
      <c r="O98" s="5"/>
      <c r="P98" s="5"/>
    </row>
    <row r="99" spans="14:16" ht="12.75" customHeight="1" x14ac:dyDescent="0.25">
      <c r="N99" s="5"/>
      <c r="O99" s="5"/>
      <c r="P99" s="5"/>
    </row>
    <row r="100" spans="14:16" ht="12.75" customHeight="1" x14ac:dyDescent="0.25">
      <c r="N100" s="5"/>
      <c r="O100" s="5"/>
      <c r="P100" s="5"/>
    </row>
    <row r="101" spans="14:16" ht="12.75" customHeight="1" x14ac:dyDescent="0.25">
      <c r="N101" s="5"/>
      <c r="O101" s="5"/>
      <c r="P101" s="5"/>
    </row>
    <row r="102" spans="14:16" ht="12.75" customHeight="1" x14ac:dyDescent="0.25">
      <c r="N102" s="5"/>
      <c r="O102" s="5"/>
      <c r="P102" s="5"/>
    </row>
    <row r="103" spans="14:16" ht="12.75" customHeight="1" x14ac:dyDescent="0.25">
      <c r="N103" s="5"/>
      <c r="O103" s="5"/>
      <c r="P103" s="5"/>
    </row>
    <row r="104" spans="14:16" ht="12.75" customHeight="1" x14ac:dyDescent="0.25">
      <c r="N104" s="5"/>
      <c r="O104" s="5"/>
      <c r="P104" s="5"/>
    </row>
    <row r="105" spans="14:16" ht="12.75" customHeight="1" x14ac:dyDescent="0.25">
      <c r="N105" s="5"/>
      <c r="O105" s="5"/>
      <c r="P105" s="5"/>
    </row>
    <row r="106" spans="14:16" ht="12.75" customHeight="1" x14ac:dyDescent="0.25">
      <c r="N106" s="5"/>
      <c r="O106" s="5"/>
      <c r="P106" s="5"/>
    </row>
    <row r="107" spans="14:16" ht="12.75" customHeight="1" x14ac:dyDescent="0.25">
      <c r="N107" s="5"/>
      <c r="O107" s="5"/>
      <c r="P107" s="5"/>
    </row>
    <row r="108" spans="14:16" ht="12.75" customHeight="1" x14ac:dyDescent="0.25">
      <c r="N108" s="5"/>
      <c r="O108" s="5"/>
      <c r="P108" s="5"/>
    </row>
    <row r="109" spans="14:16" ht="12.75" customHeight="1" x14ac:dyDescent="0.25">
      <c r="N109" s="5"/>
      <c r="O109" s="5"/>
      <c r="P109" s="5"/>
    </row>
    <row r="110" spans="14:16" ht="12.75" customHeight="1" x14ac:dyDescent="0.25">
      <c r="N110" s="5"/>
      <c r="O110" s="5"/>
      <c r="P110" s="5"/>
    </row>
    <row r="111" spans="14:16" ht="12.75" customHeight="1" x14ac:dyDescent="0.25">
      <c r="N111" s="5"/>
      <c r="O111" s="5"/>
      <c r="P111" s="5"/>
    </row>
    <row r="112" spans="14:16" ht="12.75" customHeight="1" x14ac:dyDescent="0.25">
      <c r="N112" s="5"/>
      <c r="O112" s="5"/>
      <c r="P112" s="5"/>
    </row>
    <row r="113" spans="14:16" ht="12.75" customHeight="1" x14ac:dyDescent="0.25">
      <c r="N113" s="5"/>
      <c r="O113" s="5"/>
      <c r="P113" s="5"/>
    </row>
    <row r="114" spans="14:16" ht="12.75" customHeight="1" x14ac:dyDescent="0.25">
      <c r="N114" s="5"/>
      <c r="O114" s="5"/>
      <c r="P114" s="5"/>
    </row>
    <row r="115" spans="14:16" ht="12.75" customHeight="1" x14ac:dyDescent="0.25">
      <c r="N115" s="5"/>
      <c r="O115" s="5"/>
      <c r="P115" s="5"/>
    </row>
    <row r="116" spans="14:16" ht="12.75" customHeight="1" x14ac:dyDescent="0.25">
      <c r="N116" s="5"/>
      <c r="O116" s="5"/>
      <c r="P116" s="5"/>
    </row>
    <row r="117" spans="14:16" ht="12.75" customHeight="1" x14ac:dyDescent="0.25">
      <c r="N117" s="5"/>
      <c r="O117" s="5"/>
      <c r="P117" s="5"/>
    </row>
    <row r="118" spans="14:16" ht="12.75" customHeight="1" x14ac:dyDescent="0.25">
      <c r="N118" s="5"/>
      <c r="O118" s="5"/>
      <c r="P118" s="5"/>
    </row>
    <row r="119" spans="14:16" ht="12.75" customHeight="1" x14ac:dyDescent="0.25">
      <c r="N119" s="5"/>
      <c r="O119" s="5"/>
      <c r="P119" s="5"/>
    </row>
    <row r="120" spans="14:16" ht="12.75" customHeight="1" x14ac:dyDescent="0.25">
      <c r="N120" s="5"/>
      <c r="O120" s="5"/>
      <c r="P120" s="5"/>
    </row>
    <row r="121" spans="14:16" ht="12.75" customHeight="1" x14ac:dyDescent="0.25">
      <c r="N121" s="5"/>
      <c r="O121" s="5"/>
      <c r="P121" s="5"/>
    </row>
    <row r="122" spans="14:16" ht="12.75" customHeight="1" x14ac:dyDescent="0.25">
      <c r="N122" s="5"/>
      <c r="O122" s="5"/>
      <c r="P122" s="5"/>
    </row>
    <row r="123" spans="14:16" ht="12.75" customHeight="1" x14ac:dyDescent="0.25">
      <c r="N123" s="5"/>
      <c r="O123" s="5"/>
      <c r="P123" s="5"/>
    </row>
    <row r="124" spans="14:16" ht="12.75" customHeight="1" x14ac:dyDescent="0.25">
      <c r="N124" s="5"/>
      <c r="O124" s="5"/>
      <c r="P124" s="5"/>
    </row>
    <row r="125" spans="14:16" ht="12.75" customHeight="1" x14ac:dyDescent="0.25">
      <c r="N125" s="5"/>
      <c r="O125" s="5"/>
      <c r="P125" s="5"/>
    </row>
    <row r="126" spans="14:16" ht="12.75" customHeight="1" x14ac:dyDescent="0.25">
      <c r="N126" s="5"/>
      <c r="O126" s="5"/>
      <c r="P126" s="5"/>
    </row>
    <row r="127" spans="14:16" ht="12.75" customHeight="1" x14ac:dyDescent="0.25">
      <c r="N127" s="5"/>
      <c r="O127" s="5"/>
      <c r="P127" s="5"/>
    </row>
    <row r="128" spans="14:16" ht="12.75" customHeight="1" x14ac:dyDescent="0.25">
      <c r="N128" s="5"/>
      <c r="O128" s="5"/>
      <c r="P128" s="5"/>
    </row>
    <row r="129" spans="14:16" ht="12.75" customHeight="1" x14ac:dyDescent="0.25">
      <c r="N129" s="5"/>
      <c r="O129" s="5"/>
      <c r="P129" s="5"/>
    </row>
    <row r="130" spans="14:16" ht="12.75" customHeight="1" x14ac:dyDescent="0.25">
      <c r="N130" s="5"/>
      <c r="O130" s="5"/>
      <c r="P130" s="5"/>
    </row>
    <row r="131" spans="14:16" ht="12.75" customHeight="1" x14ac:dyDescent="0.25">
      <c r="N131" s="5"/>
      <c r="O131" s="5"/>
      <c r="P131" s="5"/>
    </row>
    <row r="132" spans="14:16" ht="12.75" customHeight="1" x14ac:dyDescent="0.25">
      <c r="N132" s="5"/>
      <c r="O132" s="5"/>
      <c r="P132" s="5"/>
    </row>
    <row r="133" spans="14:16" ht="12.75" customHeight="1" x14ac:dyDescent="0.25">
      <c r="N133" s="5"/>
      <c r="O133" s="5"/>
      <c r="P133" s="5"/>
    </row>
    <row r="134" spans="14:16" ht="12.75" customHeight="1" x14ac:dyDescent="0.25">
      <c r="N134" s="5"/>
      <c r="O134" s="5"/>
      <c r="P134" s="5"/>
    </row>
    <row r="135" spans="14:16" ht="12.75" customHeight="1" x14ac:dyDescent="0.25">
      <c r="N135" s="5"/>
      <c r="O135" s="5"/>
      <c r="P135" s="5"/>
    </row>
    <row r="136" spans="14:16" ht="12.75" customHeight="1" x14ac:dyDescent="0.25">
      <c r="N136" s="5"/>
      <c r="O136" s="5"/>
      <c r="P136" s="5"/>
    </row>
    <row r="137" spans="14:16" ht="12.75" customHeight="1" x14ac:dyDescent="0.25">
      <c r="N137" s="5"/>
      <c r="O137" s="5"/>
      <c r="P137" s="5"/>
    </row>
    <row r="138" spans="14:16" ht="12.75" customHeight="1" x14ac:dyDescent="0.25">
      <c r="N138" s="5"/>
      <c r="O138" s="5"/>
      <c r="P138" s="5"/>
    </row>
    <row r="139" spans="14:16" ht="12.75" customHeight="1" x14ac:dyDescent="0.25">
      <c r="N139" s="5"/>
      <c r="O139" s="5"/>
      <c r="P139" s="5"/>
    </row>
    <row r="140" spans="14:16" ht="12.75" customHeight="1" x14ac:dyDescent="0.25">
      <c r="N140" s="5"/>
      <c r="O140" s="5"/>
      <c r="P140" s="5"/>
    </row>
    <row r="141" spans="14:16" ht="12.75" customHeight="1" x14ac:dyDescent="0.25">
      <c r="N141" s="5"/>
      <c r="O141" s="5"/>
      <c r="P141" s="5"/>
    </row>
    <row r="142" spans="14:16" ht="12.75" customHeight="1" x14ac:dyDescent="0.25">
      <c r="N142" s="5"/>
      <c r="O142" s="5"/>
      <c r="P142" s="5"/>
    </row>
    <row r="143" spans="14:16" ht="12.75" customHeight="1" x14ac:dyDescent="0.25">
      <c r="N143" s="5"/>
      <c r="O143" s="5"/>
      <c r="P143" s="5"/>
    </row>
    <row r="144" spans="14:16" ht="12.75" customHeight="1" x14ac:dyDescent="0.25">
      <c r="N144" s="5"/>
      <c r="O144" s="5"/>
      <c r="P144" s="5"/>
    </row>
    <row r="145" spans="14:16" ht="12.75" customHeight="1" x14ac:dyDescent="0.25">
      <c r="N145" s="5"/>
      <c r="O145" s="5"/>
      <c r="P145" s="5"/>
    </row>
    <row r="146" spans="14:16" ht="12.75" customHeight="1" x14ac:dyDescent="0.25">
      <c r="N146" s="5"/>
      <c r="O146" s="5"/>
      <c r="P146" s="5"/>
    </row>
    <row r="147" spans="14:16" ht="12.75" customHeight="1" x14ac:dyDescent="0.25">
      <c r="N147" s="5"/>
      <c r="O147" s="5"/>
      <c r="P147" s="5"/>
    </row>
    <row r="148" spans="14:16" ht="12.75" customHeight="1" x14ac:dyDescent="0.25">
      <c r="N148" s="5"/>
      <c r="O148" s="5"/>
      <c r="P148" s="5"/>
    </row>
    <row r="149" spans="14:16" ht="12.75" customHeight="1" x14ac:dyDescent="0.25">
      <c r="N149" s="5"/>
      <c r="O149" s="5"/>
      <c r="P149" s="5"/>
    </row>
    <row r="150" spans="14:16" ht="12.75" customHeight="1" x14ac:dyDescent="0.25">
      <c r="N150" s="5"/>
      <c r="O150" s="5"/>
      <c r="P150" s="5"/>
    </row>
    <row r="151" spans="14:16" ht="12.75" customHeight="1" x14ac:dyDescent="0.25">
      <c r="N151" s="5"/>
      <c r="O151" s="5"/>
      <c r="P151" s="5"/>
    </row>
    <row r="152" spans="14:16" ht="12.75" customHeight="1" x14ac:dyDescent="0.25">
      <c r="N152" s="5"/>
      <c r="O152" s="5"/>
      <c r="P152" s="5"/>
    </row>
    <row r="153" spans="14:16" ht="12.75" customHeight="1" x14ac:dyDescent="0.25">
      <c r="N153" s="5"/>
      <c r="O153" s="5"/>
      <c r="P153" s="5"/>
    </row>
    <row r="154" spans="14:16" ht="12.75" customHeight="1" x14ac:dyDescent="0.25">
      <c r="N154" s="5"/>
      <c r="O154" s="5"/>
      <c r="P154" s="5"/>
    </row>
    <row r="155" spans="14:16" ht="12.75" customHeight="1" x14ac:dyDescent="0.25">
      <c r="N155" s="5"/>
      <c r="O155" s="5"/>
      <c r="P155" s="5"/>
    </row>
    <row r="156" spans="14:16" ht="12.75" customHeight="1" x14ac:dyDescent="0.25">
      <c r="N156" s="5"/>
      <c r="O156" s="5"/>
      <c r="P156" s="5"/>
    </row>
    <row r="157" spans="14:16" ht="12.75" customHeight="1" x14ac:dyDescent="0.25">
      <c r="N157" s="5"/>
      <c r="O157" s="5"/>
      <c r="P157" s="5"/>
    </row>
    <row r="158" spans="14:16" ht="12.75" customHeight="1" x14ac:dyDescent="0.25">
      <c r="N158" s="5"/>
      <c r="O158" s="5"/>
      <c r="P158" s="5"/>
    </row>
    <row r="159" spans="14:16" ht="12.75" customHeight="1" x14ac:dyDescent="0.25">
      <c r="N159" s="5"/>
      <c r="O159" s="5"/>
      <c r="P159" s="5"/>
    </row>
    <row r="160" spans="14:16" ht="12.75" customHeight="1" x14ac:dyDescent="0.25">
      <c r="N160" s="5"/>
      <c r="O160" s="5"/>
      <c r="P160" s="5"/>
    </row>
    <row r="161" spans="14:16" ht="12.75" customHeight="1" x14ac:dyDescent="0.25">
      <c r="N161" s="5"/>
      <c r="O161" s="5"/>
      <c r="P161" s="5"/>
    </row>
    <row r="162" spans="14:16" ht="12.75" customHeight="1" x14ac:dyDescent="0.25">
      <c r="N162" s="5"/>
      <c r="O162" s="5"/>
      <c r="P162" s="5"/>
    </row>
    <row r="163" spans="14:16" ht="12.75" customHeight="1" x14ac:dyDescent="0.25">
      <c r="N163" s="5"/>
      <c r="O163" s="5"/>
      <c r="P163" s="5"/>
    </row>
    <row r="164" spans="14:16" ht="12.75" customHeight="1" x14ac:dyDescent="0.25">
      <c r="N164" s="5"/>
      <c r="O164" s="5"/>
      <c r="P164" s="5"/>
    </row>
    <row r="165" spans="14:16" ht="12.75" customHeight="1" x14ac:dyDescent="0.25">
      <c r="N165" s="5"/>
      <c r="O165" s="5"/>
      <c r="P165" s="5"/>
    </row>
    <row r="166" spans="14:16" ht="12.75" customHeight="1" x14ac:dyDescent="0.25">
      <c r="N166" s="5"/>
      <c r="O166" s="5"/>
      <c r="P166" s="5"/>
    </row>
    <row r="167" spans="14:16" ht="12.75" customHeight="1" x14ac:dyDescent="0.25">
      <c r="N167" s="5"/>
      <c r="O167" s="5"/>
      <c r="P167" s="5"/>
    </row>
    <row r="168" spans="14:16" ht="12.75" customHeight="1" x14ac:dyDescent="0.25">
      <c r="N168" s="5"/>
      <c r="O168" s="5"/>
      <c r="P168" s="5"/>
    </row>
    <row r="169" spans="14:16" ht="12.75" customHeight="1" x14ac:dyDescent="0.25">
      <c r="N169" s="5"/>
      <c r="O169" s="5"/>
      <c r="P169" s="5"/>
    </row>
    <row r="170" spans="14:16" ht="12.75" customHeight="1" x14ac:dyDescent="0.25">
      <c r="N170" s="5"/>
      <c r="O170" s="5"/>
      <c r="P170" s="5"/>
    </row>
    <row r="171" spans="14:16" ht="12.75" customHeight="1" x14ac:dyDescent="0.25">
      <c r="N171" s="5"/>
      <c r="O171" s="5"/>
      <c r="P171" s="5"/>
    </row>
    <row r="172" spans="14:16" ht="12.75" customHeight="1" x14ac:dyDescent="0.25">
      <c r="N172" s="5"/>
      <c r="O172" s="5"/>
      <c r="P172" s="5"/>
    </row>
    <row r="173" spans="14:16" ht="12.75" customHeight="1" x14ac:dyDescent="0.25">
      <c r="N173" s="5"/>
      <c r="O173" s="5"/>
      <c r="P173" s="5"/>
    </row>
    <row r="174" spans="14:16" ht="12.75" customHeight="1" x14ac:dyDescent="0.25">
      <c r="N174" s="5"/>
      <c r="O174" s="5"/>
      <c r="P174" s="5"/>
    </row>
    <row r="175" spans="14:16" ht="12.75" customHeight="1" x14ac:dyDescent="0.25">
      <c r="N175" s="5"/>
      <c r="O175" s="5"/>
      <c r="P175" s="5"/>
    </row>
    <row r="176" spans="14:16" ht="12.75" customHeight="1" x14ac:dyDescent="0.25">
      <c r="N176" s="5"/>
      <c r="O176" s="5"/>
      <c r="P176" s="5"/>
    </row>
    <row r="177" spans="14:16" ht="12.75" customHeight="1" x14ac:dyDescent="0.25">
      <c r="N177" s="5"/>
      <c r="O177" s="5"/>
      <c r="P177" s="5"/>
    </row>
    <row r="178" spans="14:16" ht="12.75" customHeight="1" x14ac:dyDescent="0.25">
      <c r="N178" s="5"/>
      <c r="O178" s="5"/>
      <c r="P178" s="5"/>
    </row>
    <row r="179" spans="14:16" ht="12.75" customHeight="1" x14ac:dyDescent="0.25">
      <c r="N179" s="5"/>
      <c r="O179" s="5"/>
      <c r="P179" s="5"/>
    </row>
    <row r="180" spans="14:16" ht="12.75" customHeight="1" x14ac:dyDescent="0.25">
      <c r="N180" s="5"/>
      <c r="O180" s="5"/>
      <c r="P180" s="5"/>
    </row>
    <row r="181" spans="14:16" ht="12.75" customHeight="1" x14ac:dyDescent="0.25">
      <c r="N181" s="5"/>
      <c r="O181" s="5"/>
      <c r="P181" s="5"/>
    </row>
    <row r="182" spans="14:16" ht="12.75" customHeight="1" x14ac:dyDescent="0.25">
      <c r="N182" s="5"/>
      <c r="O182" s="5"/>
      <c r="P182" s="5"/>
    </row>
    <row r="183" spans="14:16" ht="12.75" customHeight="1" x14ac:dyDescent="0.25">
      <c r="N183" s="5"/>
      <c r="O183" s="5"/>
      <c r="P183" s="5"/>
    </row>
    <row r="184" spans="14:16" ht="12.75" customHeight="1" x14ac:dyDescent="0.25">
      <c r="N184" s="5"/>
      <c r="O184" s="5"/>
      <c r="P184" s="5"/>
    </row>
    <row r="185" spans="14:16" ht="12.75" customHeight="1" x14ac:dyDescent="0.25">
      <c r="N185" s="5"/>
      <c r="O185" s="5"/>
      <c r="P185" s="5"/>
    </row>
    <row r="186" spans="14:16" ht="12.75" customHeight="1" x14ac:dyDescent="0.25">
      <c r="N186" s="5"/>
      <c r="O186" s="5"/>
      <c r="P186" s="5"/>
    </row>
    <row r="187" spans="14:16" ht="12.75" customHeight="1" x14ac:dyDescent="0.25">
      <c r="N187" s="5"/>
      <c r="O187" s="5"/>
      <c r="P187" s="5"/>
    </row>
    <row r="188" spans="14:16" ht="12.75" customHeight="1" x14ac:dyDescent="0.25">
      <c r="N188" s="5"/>
      <c r="O188" s="5"/>
      <c r="P188" s="5"/>
    </row>
    <row r="189" spans="14:16" ht="12.75" customHeight="1" x14ac:dyDescent="0.25">
      <c r="N189" s="5"/>
      <c r="O189" s="5"/>
      <c r="P189" s="5"/>
    </row>
    <row r="190" spans="14:16" ht="12.75" customHeight="1" x14ac:dyDescent="0.25">
      <c r="N190" s="5"/>
      <c r="O190" s="5"/>
      <c r="P190" s="5"/>
    </row>
    <row r="191" spans="14:16" ht="12.75" customHeight="1" x14ac:dyDescent="0.25">
      <c r="N191" s="5"/>
      <c r="O191" s="5"/>
      <c r="P191" s="5"/>
    </row>
    <row r="192" spans="14:16" ht="12.75" customHeight="1" x14ac:dyDescent="0.25">
      <c r="N192" s="5"/>
      <c r="O192" s="5"/>
      <c r="P192" s="5"/>
    </row>
    <row r="193" spans="14:16" ht="12.75" customHeight="1" x14ac:dyDescent="0.25">
      <c r="N193" s="5"/>
      <c r="O193" s="5"/>
      <c r="P193" s="5"/>
    </row>
    <row r="194" spans="14:16" ht="12.75" customHeight="1" x14ac:dyDescent="0.25">
      <c r="N194" s="5"/>
      <c r="O194" s="5"/>
      <c r="P194" s="5"/>
    </row>
    <row r="195" spans="14:16" ht="12.75" customHeight="1" x14ac:dyDescent="0.25">
      <c r="N195" s="5"/>
      <c r="O195" s="5"/>
      <c r="P195" s="5"/>
    </row>
    <row r="196" spans="14:16" ht="12.75" customHeight="1" x14ac:dyDescent="0.25">
      <c r="N196" s="5"/>
      <c r="O196" s="5"/>
      <c r="P196" s="5"/>
    </row>
    <row r="197" spans="14:16" ht="12.75" customHeight="1" x14ac:dyDescent="0.25">
      <c r="N197" s="5"/>
      <c r="O197" s="5"/>
      <c r="P197" s="5"/>
    </row>
    <row r="198" spans="14:16" ht="12.75" customHeight="1" x14ac:dyDescent="0.25">
      <c r="N198" s="5"/>
      <c r="O198" s="5"/>
      <c r="P198" s="5"/>
    </row>
    <row r="199" spans="14:16" ht="12.75" customHeight="1" x14ac:dyDescent="0.25">
      <c r="N199" s="5"/>
      <c r="O199" s="5"/>
      <c r="P199" s="5"/>
    </row>
    <row r="200" spans="14:16" ht="12.75" customHeight="1" x14ac:dyDescent="0.25">
      <c r="N200" s="5"/>
      <c r="O200" s="5"/>
      <c r="P200" s="5"/>
    </row>
    <row r="201" spans="14:16" ht="12.75" customHeight="1" x14ac:dyDescent="0.25">
      <c r="N201" s="5"/>
      <c r="O201" s="5"/>
      <c r="P201" s="5"/>
    </row>
    <row r="202" spans="14:16" ht="12.75" customHeight="1" x14ac:dyDescent="0.25">
      <c r="N202" s="5"/>
      <c r="O202" s="5"/>
      <c r="P202" s="5"/>
    </row>
    <row r="203" spans="14:16" ht="12.75" customHeight="1" x14ac:dyDescent="0.25">
      <c r="N203" s="5"/>
      <c r="O203" s="5"/>
      <c r="P203" s="5"/>
    </row>
    <row r="204" spans="14:16" ht="12.75" customHeight="1" x14ac:dyDescent="0.25">
      <c r="N204" s="5"/>
      <c r="O204" s="5"/>
      <c r="P204" s="5"/>
    </row>
    <row r="205" spans="14:16" ht="12.75" customHeight="1" x14ac:dyDescent="0.25">
      <c r="N205" s="5"/>
      <c r="O205" s="5"/>
      <c r="P205" s="5"/>
    </row>
    <row r="206" spans="14:16" ht="12.75" customHeight="1" x14ac:dyDescent="0.25">
      <c r="N206" s="5"/>
      <c r="O206" s="5"/>
      <c r="P206" s="5"/>
    </row>
    <row r="207" spans="14:16" ht="12.75" customHeight="1" x14ac:dyDescent="0.25">
      <c r="N207" s="5"/>
      <c r="O207" s="5"/>
      <c r="P207" s="5"/>
    </row>
    <row r="208" spans="14:16" ht="12.75" customHeight="1" x14ac:dyDescent="0.25">
      <c r="N208" s="5"/>
      <c r="O208" s="5"/>
      <c r="P208" s="5"/>
    </row>
    <row r="209" spans="14:16" ht="12.75" customHeight="1" x14ac:dyDescent="0.25">
      <c r="N209" s="5"/>
      <c r="O209" s="5"/>
      <c r="P209" s="5"/>
    </row>
    <row r="210" spans="14:16" ht="12.75" customHeight="1" x14ac:dyDescent="0.25">
      <c r="N210" s="5"/>
      <c r="O210" s="5"/>
      <c r="P210" s="5"/>
    </row>
    <row r="211" spans="14:16" ht="12.75" customHeight="1" x14ac:dyDescent="0.25">
      <c r="N211" s="5"/>
      <c r="O211" s="5"/>
      <c r="P211" s="5"/>
    </row>
    <row r="212" spans="14:16" ht="12.75" customHeight="1" x14ac:dyDescent="0.25">
      <c r="N212" s="5"/>
      <c r="O212" s="5"/>
      <c r="P212" s="5"/>
    </row>
    <row r="213" spans="14:16" ht="12.75" customHeight="1" x14ac:dyDescent="0.25">
      <c r="N213" s="5"/>
      <c r="O213" s="5"/>
      <c r="P213" s="5"/>
    </row>
    <row r="214" spans="14:16" ht="12.75" customHeight="1" x14ac:dyDescent="0.25">
      <c r="N214" s="5"/>
      <c r="O214" s="5"/>
      <c r="P214" s="5"/>
    </row>
    <row r="215" spans="14:16" ht="12.75" customHeight="1" x14ac:dyDescent="0.25">
      <c r="N215" s="5"/>
      <c r="O215" s="5"/>
      <c r="P215" s="5"/>
    </row>
    <row r="216" spans="14:16" ht="12.75" customHeight="1" x14ac:dyDescent="0.25">
      <c r="N216" s="5"/>
      <c r="O216" s="5"/>
      <c r="P216" s="5"/>
    </row>
    <row r="217" spans="14:16" ht="12.75" customHeight="1" x14ac:dyDescent="0.25">
      <c r="N217" s="5"/>
      <c r="O217" s="5"/>
      <c r="P217" s="5"/>
    </row>
    <row r="218" spans="14:16" ht="12.75" customHeight="1" x14ac:dyDescent="0.25">
      <c r="N218" s="5"/>
      <c r="O218" s="5"/>
      <c r="P218" s="5"/>
    </row>
    <row r="219" spans="14:16" ht="12.75" customHeight="1" x14ac:dyDescent="0.25">
      <c r="N219" s="5"/>
      <c r="O219" s="5"/>
      <c r="P219" s="5"/>
    </row>
    <row r="220" spans="14:16" ht="12.75" customHeight="1" x14ac:dyDescent="0.25">
      <c r="N220" s="5"/>
      <c r="O220" s="5"/>
      <c r="P220" s="5"/>
    </row>
    <row r="221" spans="14:16" ht="12.75" customHeight="1" x14ac:dyDescent="0.25">
      <c r="N221" s="5"/>
      <c r="O221" s="5"/>
      <c r="P221" s="5"/>
    </row>
    <row r="222" spans="14:16" ht="12.75" customHeight="1" x14ac:dyDescent="0.25">
      <c r="N222" s="5"/>
      <c r="O222" s="5"/>
      <c r="P222" s="5"/>
    </row>
    <row r="223" spans="14:16" ht="12.75" customHeight="1" x14ac:dyDescent="0.25">
      <c r="N223" s="5"/>
      <c r="O223" s="5"/>
      <c r="P223" s="5"/>
    </row>
    <row r="224" spans="14:16" ht="12.75" customHeight="1" x14ac:dyDescent="0.25">
      <c r="N224" s="5"/>
      <c r="O224" s="5"/>
      <c r="P224" s="5"/>
    </row>
    <row r="225" spans="14:16" ht="12.75" customHeight="1" x14ac:dyDescent="0.25">
      <c r="N225" s="5"/>
      <c r="O225" s="5"/>
      <c r="P225" s="5"/>
    </row>
    <row r="226" spans="14:16" ht="12.75" customHeight="1" x14ac:dyDescent="0.25">
      <c r="N226" s="5"/>
      <c r="O226" s="5"/>
      <c r="P226" s="5"/>
    </row>
    <row r="227" spans="14:16" ht="12.75" customHeight="1" x14ac:dyDescent="0.25">
      <c r="N227" s="5"/>
      <c r="O227" s="5"/>
      <c r="P227" s="5"/>
    </row>
    <row r="228" spans="14:16" ht="12.75" customHeight="1" x14ac:dyDescent="0.25">
      <c r="N228" s="5"/>
      <c r="O228" s="5"/>
      <c r="P228" s="5"/>
    </row>
    <row r="229" spans="14:16" ht="12.75" customHeight="1" x14ac:dyDescent="0.25">
      <c r="N229" s="5"/>
      <c r="O229" s="5"/>
      <c r="P229" s="5"/>
    </row>
    <row r="230" spans="14:16" ht="12.75" customHeight="1" x14ac:dyDescent="0.25">
      <c r="N230" s="5"/>
      <c r="O230" s="5"/>
      <c r="P230" s="5"/>
    </row>
    <row r="231" spans="14:16" ht="12.75" customHeight="1" x14ac:dyDescent="0.25">
      <c r="N231" s="5"/>
      <c r="O231" s="5"/>
      <c r="P231" s="5"/>
    </row>
    <row r="232" spans="14:16" ht="12.75" customHeight="1" x14ac:dyDescent="0.25">
      <c r="N232" s="5"/>
      <c r="O232" s="5"/>
      <c r="P232" s="5"/>
    </row>
    <row r="233" spans="14:16" ht="12.75" customHeight="1" x14ac:dyDescent="0.25">
      <c r="N233" s="5"/>
      <c r="O233" s="5"/>
      <c r="P233" s="5"/>
    </row>
    <row r="234" spans="14:16" ht="12.75" customHeight="1" x14ac:dyDescent="0.25">
      <c r="N234" s="5"/>
      <c r="O234" s="5"/>
      <c r="P234" s="5"/>
    </row>
    <row r="235" spans="14:16" ht="12.75" customHeight="1" x14ac:dyDescent="0.25">
      <c r="N235" s="5"/>
      <c r="O235" s="5"/>
      <c r="P235" s="5"/>
    </row>
    <row r="236" spans="14:16" ht="12.75" customHeight="1" x14ac:dyDescent="0.25">
      <c r="N236" s="5"/>
      <c r="O236" s="5"/>
      <c r="P236" s="5"/>
    </row>
    <row r="237" spans="14:16" ht="12.75" customHeight="1" x14ac:dyDescent="0.25">
      <c r="N237" s="5"/>
      <c r="O237" s="5"/>
      <c r="P237" s="5"/>
    </row>
    <row r="238" spans="14:16" ht="12.75" customHeight="1" x14ac:dyDescent="0.25">
      <c r="N238" s="5"/>
      <c r="O238" s="5"/>
      <c r="P238" s="5"/>
    </row>
    <row r="239" spans="14:16" ht="12.75" customHeight="1" x14ac:dyDescent="0.25">
      <c r="N239" s="5"/>
      <c r="O239" s="5"/>
      <c r="P239" s="5"/>
    </row>
    <row r="240" spans="14:16" ht="12.75" customHeight="1" x14ac:dyDescent="0.25">
      <c r="N240" s="5"/>
      <c r="O240" s="5"/>
      <c r="P240" s="5"/>
    </row>
    <row r="241" spans="14:16" ht="12.75" customHeight="1" x14ac:dyDescent="0.25">
      <c r="N241" s="5"/>
      <c r="O241" s="5"/>
      <c r="P241" s="5"/>
    </row>
    <row r="242" spans="14:16" ht="12.75" customHeight="1" x14ac:dyDescent="0.25">
      <c r="N242" s="5"/>
      <c r="O242" s="5"/>
      <c r="P242" s="5"/>
    </row>
    <row r="243" spans="14:16" ht="12.75" customHeight="1" x14ac:dyDescent="0.25">
      <c r="N243" s="5"/>
      <c r="O243" s="5"/>
      <c r="P243" s="5"/>
    </row>
    <row r="244" spans="14:16" ht="12.75" customHeight="1" x14ac:dyDescent="0.25">
      <c r="N244" s="5"/>
      <c r="O244" s="5"/>
      <c r="P244" s="5"/>
    </row>
    <row r="245" spans="14:16" ht="12.75" customHeight="1" x14ac:dyDescent="0.25">
      <c r="N245" s="5"/>
      <c r="O245" s="5"/>
      <c r="P245" s="5"/>
    </row>
    <row r="246" spans="14:16" ht="12.75" customHeight="1" x14ac:dyDescent="0.25">
      <c r="N246" s="5"/>
      <c r="O246" s="5"/>
      <c r="P246" s="5"/>
    </row>
    <row r="247" spans="14:16" ht="12.75" customHeight="1" x14ac:dyDescent="0.25">
      <c r="N247" s="5"/>
      <c r="O247" s="5"/>
      <c r="P247" s="5"/>
    </row>
    <row r="248" spans="14:16" ht="12.75" customHeight="1" x14ac:dyDescent="0.25">
      <c r="N248" s="5"/>
      <c r="O248" s="5"/>
      <c r="P248" s="5"/>
    </row>
    <row r="249" spans="14:16" ht="12.75" customHeight="1" x14ac:dyDescent="0.25">
      <c r="N249" s="5"/>
      <c r="O249" s="5"/>
      <c r="P249" s="5"/>
    </row>
    <row r="250" spans="14:16" ht="12.75" customHeight="1" x14ac:dyDescent="0.25">
      <c r="N250" s="5"/>
      <c r="O250" s="5"/>
      <c r="P250" s="5"/>
    </row>
    <row r="251" spans="14:16" ht="12.75" customHeight="1" x14ac:dyDescent="0.25">
      <c r="N251" s="5"/>
      <c r="O251" s="5"/>
      <c r="P251" s="5"/>
    </row>
    <row r="252" spans="14:16" ht="12.75" customHeight="1" x14ac:dyDescent="0.25">
      <c r="N252" s="5"/>
      <c r="O252" s="5"/>
      <c r="P252" s="5"/>
    </row>
    <row r="253" spans="14:16" ht="12.75" customHeight="1" x14ac:dyDescent="0.25">
      <c r="N253" s="5"/>
      <c r="O253" s="5"/>
      <c r="P253" s="5"/>
    </row>
    <row r="254" spans="14:16" ht="12.75" customHeight="1" x14ac:dyDescent="0.25">
      <c r="N254" s="5"/>
      <c r="O254" s="5"/>
      <c r="P254" s="5"/>
    </row>
    <row r="255" spans="14:16" ht="12.75" customHeight="1" x14ac:dyDescent="0.25">
      <c r="N255" s="5"/>
      <c r="O255" s="5"/>
      <c r="P255" s="5"/>
    </row>
    <row r="256" spans="14:16" ht="12.75" customHeight="1" x14ac:dyDescent="0.25">
      <c r="N256" s="5"/>
      <c r="O256" s="5"/>
      <c r="P256" s="5"/>
    </row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8">
    <mergeCell ref="M33:M34"/>
    <mergeCell ref="L33:L34"/>
    <mergeCell ref="L40:M40"/>
    <mergeCell ref="L41:M41"/>
    <mergeCell ref="N31:N34"/>
    <mergeCell ref="B2:C2"/>
    <mergeCell ref="F5:K5"/>
    <mergeCell ref="M5:M6"/>
    <mergeCell ref="L5:L6"/>
    <mergeCell ref="J47:K47"/>
    <mergeCell ref="H47:I47"/>
    <mergeCell ref="F47:G47"/>
    <mergeCell ref="F46:K46"/>
    <mergeCell ref="C40:E40"/>
    <mergeCell ref="C41:E41"/>
    <mergeCell ref="B42:E42"/>
    <mergeCell ref="L39:M39"/>
    <mergeCell ref="C39:E39"/>
    <mergeCell ref="B38:E38"/>
    <mergeCell ref="B37:E37"/>
    <mergeCell ref="B36:E36"/>
    <mergeCell ref="C22:D22"/>
    <mergeCell ref="B21:E21"/>
    <mergeCell ref="B25:B26"/>
    <mergeCell ref="Q5:Q6"/>
    <mergeCell ref="S6:V6"/>
    <mergeCell ref="H6:I6"/>
    <mergeCell ref="J6:K6"/>
    <mergeCell ref="E5:E6"/>
    <mergeCell ref="B5:B6"/>
    <mergeCell ref="C5:C6"/>
    <mergeCell ref="N22:N29"/>
    <mergeCell ref="T22:X25"/>
    <mergeCell ref="F6:G6"/>
    <mergeCell ref="L25:L26"/>
    <mergeCell ref="O22:O34"/>
    <mergeCell ref="M25:M26"/>
    <mergeCell ref="B35:E35"/>
    <mergeCell ref="B33:B34"/>
    <mergeCell ref="C25:D26"/>
    <mergeCell ref="C23:D23"/>
    <mergeCell ref="C24:D24"/>
    <mergeCell ref="C33:D34"/>
    <mergeCell ref="C32:D32"/>
    <mergeCell ref="C27:D27"/>
    <mergeCell ref="C31:D31"/>
    <mergeCell ref="C29:D29"/>
    <mergeCell ref="C28:D28"/>
  </mergeCells>
  <conditionalFormatting sqref="E50 C51:D51">
    <cfRule type="cellIs" dxfId="117" priority="1" operator="greaterThan">
      <formula>0</formula>
    </cfRule>
  </conditionalFormatting>
  <conditionalFormatting sqref="M7">
    <cfRule type="cellIs" dxfId="116" priority="2" operator="lessThan">
      <formula>$Q$7</formula>
    </cfRule>
  </conditionalFormatting>
  <conditionalFormatting sqref="M10">
    <cfRule type="cellIs" dxfId="115" priority="3" operator="lessThan">
      <formula>$Q$10</formula>
    </cfRule>
  </conditionalFormatting>
  <conditionalFormatting sqref="M11">
    <cfRule type="cellIs" dxfId="114" priority="4" operator="lessThan">
      <formula>$Q$11</formula>
    </cfRule>
  </conditionalFormatting>
  <conditionalFormatting sqref="M12">
    <cfRule type="cellIs" dxfId="113" priority="5" operator="lessThan">
      <formula>$Q$12</formula>
    </cfRule>
  </conditionalFormatting>
  <conditionalFormatting sqref="M13">
    <cfRule type="cellIs" dxfId="112" priority="6" operator="lessThan">
      <formula>$Q$13</formula>
    </cfRule>
  </conditionalFormatting>
  <conditionalFormatting sqref="M14">
    <cfRule type="cellIs" dxfId="111" priority="7" operator="lessThan">
      <formula>$Q$14</formula>
    </cfRule>
  </conditionalFormatting>
  <conditionalFormatting sqref="M15">
    <cfRule type="cellIs" dxfId="110" priority="8" operator="lessThan">
      <formula>$Q$15</formula>
    </cfRule>
  </conditionalFormatting>
  <conditionalFormatting sqref="M16">
    <cfRule type="cellIs" dxfId="109" priority="9" operator="lessThan">
      <formula>$Q$16</formula>
    </cfRule>
  </conditionalFormatting>
  <conditionalFormatting sqref="M17">
    <cfRule type="cellIs" dxfId="108" priority="10" operator="lessThan">
      <formula>$Q$17</formula>
    </cfRule>
  </conditionalFormatting>
  <conditionalFormatting sqref="M18">
    <cfRule type="cellIs" dxfId="107" priority="11" operator="lessThan">
      <formula>$Q$18</formula>
    </cfRule>
  </conditionalFormatting>
  <conditionalFormatting sqref="M19">
    <cfRule type="cellIs" dxfId="106" priority="12" operator="lessThan">
      <formula>$Q$19</formula>
    </cfRule>
  </conditionalFormatting>
  <conditionalFormatting sqref="M20">
    <cfRule type="cellIs" dxfId="105" priority="13" operator="lessThan">
      <formula>$Q$20</formula>
    </cfRule>
  </conditionalFormatting>
  <conditionalFormatting sqref="M21">
    <cfRule type="cellIs" dxfId="104" priority="14" operator="lessThan">
      <formula>$Q$21</formula>
    </cfRule>
  </conditionalFormatting>
  <conditionalFormatting sqref="L37">
    <cfRule type="cellIs" dxfId="103" priority="15" operator="lessThan">
      <formula>$M$37</formula>
    </cfRule>
  </conditionalFormatting>
  <conditionalFormatting sqref="L37">
    <cfRule type="cellIs" dxfId="102" priority="16" operator="greaterThan">
      <formula>$M$37</formula>
    </cfRule>
  </conditionalFormatting>
  <conditionalFormatting sqref="V8:V9">
    <cfRule type="cellIs" dxfId="101" priority="17" operator="lessThan">
      <formula>$U$8</formula>
    </cfRule>
  </conditionalFormatting>
  <conditionalFormatting sqref="N22:N23">
    <cfRule type="cellIs" dxfId="100" priority="18" operator="lessThan">
      <formula>630</formula>
    </cfRule>
  </conditionalFormatting>
  <conditionalFormatting sqref="O22:O34">
    <cfRule type="cellIs" dxfId="99" priority="19" operator="lessThan">
      <formula>#REF!</formula>
    </cfRule>
  </conditionalFormatting>
  <conditionalFormatting sqref="J38:K38">
    <cfRule type="cellIs" dxfId="98" priority="20" operator="lessThan">
      <formula>$J$47</formula>
    </cfRule>
  </conditionalFormatting>
  <conditionalFormatting sqref="M38">
    <cfRule type="cellIs" dxfId="97" priority="21" operator="lessThan">
      <formula>$Q$35</formula>
    </cfRule>
  </conditionalFormatting>
  <conditionalFormatting sqref="M8">
    <cfRule type="cellIs" dxfId="96" priority="22" operator="lessThan">
      <formula>$Q$8</formula>
    </cfRule>
  </conditionalFormatting>
  <conditionalFormatting sqref="M9">
    <cfRule type="cellIs" dxfId="95" priority="23" operator="lessThan">
      <formula>$Q$9</formula>
    </cfRule>
  </conditionalFormatting>
  <conditionalFormatting sqref="H38:I38">
    <cfRule type="cellIs" dxfId="94" priority="24" operator="greaterThan">
      <formula>$H$47</formula>
    </cfRule>
  </conditionalFormatting>
  <conditionalFormatting sqref="H38:I38">
    <cfRule type="cellIs" dxfId="93" priority="25" operator="lessThan">
      <formula>$H$47</formula>
    </cfRule>
  </conditionalFormatting>
  <conditionalFormatting sqref="F38:G38">
    <cfRule type="cellIs" dxfId="92" priority="26" operator="lessThan">
      <formula>$F$47</formula>
    </cfRule>
  </conditionalFormatting>
  <conditionalFormatting sqref="O22:O34">
    <cfRule type="cellIs" dxfId="91" priority="27" operator="lessThan">
      <formula>#REF!</formula>
    </cfRule>
  </conditionalFormatting>
  <conditionalFormatting sqref="J38">
    <cfRule type="cellIs" dxfId="90" priority="28" operator="greaterThan">
      <formula>$J$47</formula>
    </cfRule>
  </conditionalFormatting>
  <conditionalFormatting sqref="J38">
    <cfRule type="cellIs" dxfId="89" priority="29" operator="lessThan">
      <formula>$J$47</formula>
    </cfRule>
  </conditionalFormatting>
  <conditionalFormatting sqref="F38">
    <cfRule type="cellIs" dxfId="88" priority="30" operator="greaterThan">
      <formula>$F$47</formula>
    </cfRule>
  </conditionalFormatting>
  <conditionalFormatting sqref="G38">
    <cfRule type="cellIs" dxfId="87" priority="31" operator="greaterThan">
      <formula>$F$47</formula>
    </cfRule>
  </conditionalFormatting>
  <dataValidations count="3">
    <dataValidation type="list" allowBlank="1" showErrorMessage="1" sqref="D8">
      <formula1>$T$16:$T$18</formula1>
    </dataValidation>
    <dataValidation type="list" allowBlank="1" showErrorMessage="1" sqref="F37:K37">
      <formula1>$T$8:$T$10</formula1>
    </dataValidation>
    <dataValidation type="list" allowBlank="1" showErrorMessage="1" sqref="E22:E29 E31:E34">
      <formula1>$T$8:$T$11</formula1>
    </dataValidation>
  </dataValidations>
  <printOptions horizontalCentered="1"/>
  <pageMargins left="0.78740157480314965" right="0.39370078740157483" top="0.98425196850393704" bottom="0.98425196850393704" header="0" footer="0"/>
  <pageSetup paperSize="9" orientation="landscape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 x14ac:dyDescent="0.25"/>
  <cols>
    <col min="1" max="1" width="22.21875" customWidth="1"/>
    <col min="2" max="2" width="3.44140625" customWidth="1"/>
    <col min="3" max="3" width="55.77734375" customWidth="1"/>
    <col min="4" max="4" width="7" customWidth="1"/>
    <col min="5" max="5" width="5.5546875" customWidth="1"/>
    <col min="6" max="11" width="5.77734375" customWidth="1"/>
    <col min="12" max="12" width="14.21875" customWidth="1"/>
    <col min="13" max="13" width="12.44140625" customWidth="1"/>
    <col min="14" max="15" width="6" customWidth="1"/>
    <col min="16" max="16" width="2.77734375" customWidth="1"/>
    <col min="17" max="17" width="12.77734375" customWidth="1"/>
    <col min="18" max="19" width="8.77734375" customWidth="1"/>
    <col min="20" max="20" width="19.44140625" customWidth="1"/>
    <col min="21" max="22" width="14.21875" customWidth="1"/>
    <col min="23" max="23" width="17.77734375" customWidth="1"/>
    <col min="24" max="24" width="14.5546875" customWidth="1"/>
    <col min="25" max="26" width="8.77734375" customWidth="1"/>
  </cols>
  <sheetData>
    <row r="1" spans="1:26" ht="12.75" customHeight="1" x14ac:dyDescent="0.4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3">
      <c r="A2" s="5"/>
      <c r="B2" s="655" t="s">
        <v>243</v>
      </c>
      <c r="C2" s="496"/>
      <c r="D2" s="496"/>
      <c r="E2" s="496"/>
      <c r="F2" s="49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5"/>
      <c r="B3" s="6" t="s">
        <v>215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86">
        <v>32</v>
      </c>
      <c r="R3" s="5" t="s">
        <v>216</v>
      </c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5"/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3.25" customHeight="1" x14ac:dyDescent="0.25">
      <c r="A5" s="5"/>
      <c r="B5" s="515" t="s">
        <v>4</v>
      </c>
      <c r="C5" s="507" t="s">
        <v>5</v>
      </c>
      <c r="D5" s="58"/>
      <c r="E5" s="516"/>
      <c r="F5" s="504" t="s">
        <v>6</v>
      </c>
      <c r="G5" s="448"/>
      <c r="H5" s="448"/>
      <c r="I5" s="448"/>
      <c r="J5" s="448"/>
      <c r="K5" s="449"/>
      <c r="L5" s="656" t="s">
        <v>217</v>
      </c>
      <c r="M5" s="506" t="s">
        <v>218</v>
      </c>
      <c r="N5" s="7"/>
      <c r="O5" s="7"/>
      <c r="P5" s="7"/>
      <c r="Q5" s="650" t="s">
        <v>219</v>
      </c>
      <c r="R5" s="5" t="s">
        <v>220</v>
      </c>
      <c r="S5" s="5"/>
      <c r="T5" s="5"/>
      <c r="U5" s="5"/>
      <c r="V5" s="5"/>
      <c r="W5" s="5"/>
      <c r="X5" s="5"/>
      <c r="Y5" s="5"/>
      <c r="Z5" s="5"/>
    </row>
    <row r="6" spans="1:26" ht="26.25" customHeight="1" x14ac:dyDescent="0.25">
      <c r="A6" s="5"/>
      <c r="B6" s="455"/>
      <c r="C6" s="469"/>
      <c r="D6" s="187"/>
      <c r="E6" s="651"/>
      <c r="F6" s="504" t="s">
        <v>8</v>
      </c>
      <c r="G6" s="449"/>
      <c r="H6" s="504" t="s">
        <v>9</v>
      </c>
      <c r="I6" s="449"/>
      <c r="J6" s="504" t="s">
        <v>10</v>
      </c>
      <c r="K6" s="449"/>
      <c r="L6" s="455"/>
      <c r="M6" s="455"/>
      <c r="N6" s="7"/>
      <c r="O6" s="7"/>
      <c r="P6" s="7"/>
      <c r="Q6" s="455"/>
      <c r="R6" s="5"/>
      <c r="S6" s="459" t="s">
        <v>47</v>
      </c>
      <c r="T6" s="448"/>
      <c r="U6" s="448"/>
      <c r="V6" s="449"/>
      <c r="W6" s="5"/>
      <c r="X6" s="5"/>
      <c r="Y6" s="5"/>
      <c r="Z6" s="5"/>
    </row>
    <row r="7" spans="1:26" ht="12.75" customHeight="1" x14ac:dyDescent="0.25">
      <c r="B7" s="25">
        <v>1</v>
      </c>
      <c r="C7" s="61" t="s">
        <v>14</v>
      </c>
      <c r="D7" s="188"/>
      <c r="E7" s="189"/>
      <c r="F7" s="90">
        <v>1</v>
      </c>
      <c r="G7" s="90">
        <v>1</v>
      </c>
      <c r="H7" s="90">
        <v>2</v>
      </c>
      <c r="I7" s="90">
        <v>2</v>
      </c>
      <c r="J7" s="90">
        <v>2</v>
      </c>
      <c r="K7" s="90">
        <v>2</v>
      </c>
      <c r="L7" s="21">
        <f t="shared" ref="L7:L20" si="0">SUM(F7:K7)/2</f>
        <v>5</v>
      </c>
      <c r="M7" s="21">
        <f t="shared" ref="M7:M35" si="1">L7*$Q$3</f>
        <v>160</v>
      </c>
      <c r="O7" s="23"/>
      <c r="P7" s="23"/>
      <c r="Q7" s="57">
        <v>160</v>
      </c>
      <c r="S7" s="25"/>
      <c r="T7" s="25" t="s">
        <v>51</v>
      </c>
      <c r="U7" s="25" t="s">
        <v>52</v>
      </c>
      <c r="V7" s="25" t="s">
        <v>53</v>
      </c>
    </row>
    <row r="8" spans="1:26" ht="12.75" customHeight="1" x14ac:dyDescent="0.25">
      <c r="B8" s="25">
        <v>2</v>
      </c>
      <c r="C8" s="61" t="s">
        <v>25</v>
      </c>
      <c r="D8" s="89" t="s">
        <v>154</v>
      </c>
      <c r="E8" s="189"/>
      <c r="F8" s="90">
        <v>2</v>
      </c>
      <c r="G8" s="90">
        <v>2</v>
      </c>
      <c r="H8" s="90">
        <v>2</v>
      </c>
      <c r="I8" s="90">
        <v>2</v>
      </c>
      <c r="J8" s="90"/>
      <c r="K8" s="90"/>
      <c r="L8" s="21">
        <f t="shared" si="0"/>
        <v>4</v>
      </c>
      <c r="M8" s="21">
        <f t="shared" si="1"/>
        <v>128</v>
      </c>
      <c r="N8" s="190" t="s">
        <v>221</v>
      </c>
      <c r="O8" s="23"/>
      <c r="P8" s="23"/>
      <c r="Q8" s="52">
        <v>130</v>
      </c>
      <c r="S8" s="191" t="s">
        <v>222</v>
      </c>
      <c r="T8" s="192" t="s">
        <v>223</v>
      </c>
      <c r="U8" s="18">
        <v>350</v>
      </c>
      <c r="V8" s="18">
        <f>SUMIF($E$22:$E$29,$T8,$M$22:$M$29)+SUMIF($E$31:$E$33,$T8,$M$31:$M$33)</f>
        <v>352</v>
      </c>
    </row>
    <row r="9" spans="1:26" ht="12.75" customHeight="1" x14ac:dyDescent="0.25">
      <c r="B9" s="25">
        <v>3</v>
      </c>
      <c r="C9" s="61" t="s">
        <v>27</v>
      </c>
      <c r="D9" s="188"/>
      <c r="E9" s="189"/>
      <c r="F9" s="90">
        <v>1</v>
      </c>
      <c r="G9" s="90">
        <v>1</v>
      </c>
      <c r="H9" s="90">
        <v>1</v>
      </c>
      <c r="I9" s="90">
        <v>1</v>
      </c>
      <c r="J9" s="90"/>
      <c r="K9" s="90"/>
      <c r="L9" s="21">
        <f t="shared" si="0"/>
        <v>2</v>
      </c>
      <c r="M9" s="21">
        <f t="shared" si="1"/>
        <v>64</v>
      </c>
      <c r="O9" s="23"/>
      <c r="P9" s="23"/>
      <c r="Q9" s="57">
        <v>60</v>
      </c>
      <c r="S9" s="25" t="s">
        <v>56</v>
      </c>
      <c r="T9" s="192" t="s">
        <v>247</v>
      </c>
      <c r="U9" s="18">
        <v>250</v>
      </c>
      <c r="V9" s="18">
        <f>SUMIF($E$22:$E$29,$T9,$M$22:$M$29)+SUMIF($E$31:$E$33,$T9,$M$31:$M$33)</f>
        <v>288</v>
      </c>
    </row>
    <row r="10" spans="1:26" ht="12.75" customHeight="1" x14ac:dyDescent="0.25">
      <c r="B10" s="25">
        <v>4</v>
      </c>
      <c r="C10" s="61" t="s">
        <v>30</v>
      </c>
      <c r="D10" s="188"/>
      <c r="E10" s="189"/>
      <c r="F10" s="90">
        <v>1</v>
      </c>
      <c r="G10" s="90">
        <v>1</v>
      </c>
      <c r="H10" s="90"/>
      <c r="I10" s="90"/>
      <c r="J10" s="90"/>
      <c r="K10" s="90"/>
      <c r="L10" s="21">
        <f t="shared" si="0"/>
        <v>1</v>
      </c>
      <c r="M10" s="21">
        <f t="shared" si="1"/>
        <v>32</v>
      </c>
      <c r="N10" s="23"/>
      <c r="O10" s="23"/>
      <c r="P10" s="23"/>
      <c r="Q10" s="57">
        <v>30</v>
      </c>
      <c r="S10" s="25" t="s">
        <v>59</v>
      </c>
      <c r="T10" s="192" t="s">
        <v>248</v>
      </c>
      <c r="U10" s="18">
        <v>250</v>
      </c>
      <c r="V10" s="18">
        <f>SUMIF($E$22:$E$29,$T10,$M$22:$M$29)+SUMIF($E$31:$E$33,$T10,$M$31:$M$33)</f>
        <v>320</v>
      </c>
    </row>
    <row r="11" spans="1:26" ht="12.75" customHeight="1" x14ac:dyDescent="0.25">
      <c r="B11" s="25">
        <v>5</v>
      </c>
      <c r="C11" s="61" t="s">
        <v>33</v>
      </c>
      <c r="D11" s="188"/>
      <c r="E11" s="189"/>
      <c r="F11" s="90">
        <v>1</v>
      </c>
      <c r="G11" s="90">
        <v>1</v>
      </c>
      <c r="H11" s="90">
        <v>1</v>
      </c>
      <c r="I11" s="90">
        <v>1</v>
      </c>
      <c r="J11" s="90"/>
      <c r="K11" s="90"/>
      <c r="L11" s="21">
        <f t="shared" si="0"/>
        <v>2</v>
      </c>
      <c r="M11" s="21">
        <f t="shared" si="1"/>
        <v>64</v>
      </c>
      <c r="N11" s="23"/>
      <c r="O11" s="23"/>
      <c r="P11" s="23"/>
      <c r="Q11" s="57">
        <v>60</v>
      </c>
      <c r="S11" s="193" t="s">
        <v>168</v>
      </c>
      <c r="T11" s="82" t="s">
        <v>249</v>
      </c>
      <c r="U11" s="18">
        <v>250</v>
      </c>
      <c r="V11" s="18">
        <f>SUMIF($E$22:$E$29,$T11,$M$22:$M$29)+SUMIF($E$31:$E$33,$T11,$M$31:$M$33)</f>
        <v>640</v>
      </c>
    </row>
    <row r="12" spans="1:26" ht="12.75" customHeight="1" x14ac:dyDescent="0.25">
      <c r="B12" s="25">
        <v>6</v>
      </c>
      <c r="C12" s="61" t="s">
        <v>32</v>
      </c>
      <c r="D12" s="188"/>
      <c r="E12" s="189"/>
      <c r="F12" s="90">
        <v>1</v>
      </c>
      <c r="G12" s="90">
        <v>1</v>
      </c>
      <c r="H12" s="90"/>
      <c r="I12" s="90"/>
      <c r="J12" s="90"/>
      <c r="K12" s="90"/>
      <c r="L12" s="21">
        <f t="shared" si="0"/>
        <v>1</v>
      </c>
      <c r="M12" s="21">
        <f t="shared" si="1"/>
        <v>32</v>
      </c>
      <c r="N12" s="23"/>
      <c r="O12" s="23"/>
      <c r="P12" s="23"/>
      <c r="Q12" s="57">
        <v>30</v>
      </c>
    </row>
    <row r="13" spans="1:26" ht="12.75" customHeight="1" x14ac:dyDescent="0.25">
      <c r="B13" s="25">
        <v>7</v>
      </c>
      <c r="C13" s="61" t="s">
        <v>35</v>
      </c>
      <c r="D13" s="188"/>
      <c r="E13" s="189"/>
      <c r="F13" s="90">
        <v>1</v>
      </c>
      <c r="G13" s="90">
        <v>1</v>
      </c>
      <c r="H13" s="90"/>
      <c r="I13" s="90"/>
      <c r="J13" s="90"/>
      <c r="K13" s="90"/>
      <c r="L13" s="21">
        <f t="shared" si="0"/>
        <v>1</v>
      </c>
      <c r="M13" s="21">
        <f t="shared" si="1"/>
        <v>32</v>
      </c>
      <c r="N13" s="23"/>
      <c r="O13" s="23"/>
      <c r="P13" s="23"/>
      <c r="Q13" s="57">
        <v>30</v>
      </c>
    </row>
    <row r="14" spans="1:26" ht="12.75" customHeight="1" x14ac:dyDescent="0.25">
      <c r="B14" s="25">
        <v>8</v>
      </c>
      <c r="C14" s="61" t="s">
        <v>37</v>
      </c>
      <c r="D14" s="188"/>
      <c r="E14" s="189"/>
      <c r="F14" s="90">
        <v>1</v>
      </c>
      <c r="G14" s="90">
        <v>1</v>
      </c>
      <c r="H14" s="90"/>
      <c r="I14" s="90"/>
      <c r="J14" s="90"/>
      <c r="K14" s="90"/>
      <c r="L14" s="21">
        <f t="shared" si="0"/>
        <v>1</v>
      </c>
      <c r="M14" s="21">
        <f t="shared" si="1"/>
        <v>32</v>
      </c>
      <c r="N14" s="23"/>
      <c r="O14" s="23"/>
      <c r="P14" s="23"/>
      <c r="Q14" s="57">
        <v>30</v>
      </c>
    </row>
    <row r="15" spans="1:26" ht="12.75" customHeight="1" x14ac:dyDescent="0.25">
      <c r="B15" s="25">
        <v>9</v>
      </c>
      <c r="C15" s="61" t="s">
        <v>39</v>
      </c>
      <c r="D15" s="188"/>
      <c r="E15" s="189"/>
      <c r="F15" s="90">
        <v>1</v>
      </c>
      <c r="G15" s="90">
        <v>1</v>
      </c>
      <c r="H15" s="90"/>
      <c r="I15" s="90"/>
      <c r="J15" s="90"/>
      <c r="K15" s="90"/>
      <c r="L15" s="21">
        <f t="shared" si="0"/>
        <v>1</v>
      </c>
      <c r="M15" s="21">
        <f t="shared" si="1"/>
        <v>32</v>
      </c>
      <c r="N15" s="23"/>
      <c r="O15" s="23"/>
      <c r="P15" s="23"/>
      <c r="Q15" s="57">
        <v>30</v>
      </c>
      <c r="S15" t="s">
        <v>67</v>
      </c>
    </row>
    <row r="16" spans="1:26" ht="12.75" customHeight="1" x14ac:dyDescent="0.25">
      <c r="B16" s="25">
        <v>10</v>
      </c>
      <c r="C16" s="61" t="s">
        <v>40</v>
      </c>
      <c r="D16" s="188"/>
      <c r="E16" s="189"/>
      <c r="F16" s="90">
        <v>2</v>
      </c>
      <c r="G16" s="90">
        <v>2</v>
      </c>
      <c r="H16" s="90">
        <v>1</v>
      </c>
      <c r="I16" s="90">
        <v>1</v>
      </c>
      <c r="J16" s="90">
        <v>1</v>
      </c>
      <c r="K16" s="90">
        <v>1</v>
      </c>
      <c r="L16" s="21">
        <f t="shared" si="0"/>
        <v>4</v>
      </c>
      <c r="M16" s="21">
        <f t="shared" si="1"/>
        <v>128</v>
      </c>
      <c r="N16" s="190" t="s">
        <v>221</v>
      </c>
      <c r="O16" s="23"/>
      <c r="P16" s="23"/>
      <c r="Q16" s="57">
        <v>130</v>
      </c>
      <c r="T16" s="15" t="s">
        <v>155</v>
      </c>
    </row>
    <row r="17" spans="1:24" ht="12.75" customHeight="1" x14ac:dyDescent="0.25">
      <c r="B17" s="25">
        <v>11</v>
      </c>
      <c r="C17" s="61" t="s">
        <v>41</v>
      </c>
      <c r="D17" s="188"/>
      <c r="E17" s="189"/>
      <c r="F17" s="90"/>
      <c r="G17" s="90"/>
      <c r="H17" s="90">
        <v>1</v>
      </c>
      <c r="I17" s="90">
        <v>1</v>
      </c>
      <c r="J17" s="90"/>
      <c r="K17" s="90"/>
      <c r="L17" s="21">
        <f t="shared" si="0"/>
        <v>1</v>
      </c>
      <c r="M17" s="21">
        <f t="shared" si="1"/>
        <v>32</v>
      </c>
      <c r="N17" s="23"/>
      <c r="O17" s="23"/>
      <c r="P17" s="23"/>
      <c r="Q17" s="57">
        <v>30</v>
      </c>
      <c r="T17" s="15" t="s">
        <v>154</v>
      </c>
    </row>
    <row r="18" spans="1:24" ht="12.75" customHeight="1" x14ac:dyDescent="0.25">
      <c r="B18" s="25">
        <v>12</v>
      </c>
      <c r="C18" s="61" t="s">
        <v>74</v>
      </c>
      <c r="D18" s="188"/>
      <c r="E18" s="189"/>
      <c r="F18" s="90">
        <v>3</v>
      </c>
      <c r="G18" s="90">
        <v>3</v>
      </c>
      <c r="H18" s="90">
        <v>3</v>
      </c>
      <c r="I18" s="90">
        <v>3</v>
      </c>
      <c r="J18" s="90">
        <v>3</v>
      </c>
      <c r="K18" s="90">
        <v>3</v>
      </c>
      <c r="L18" s="21">
        <f t="shared" si="0"/>
        <v>9</v>
      </c>
      <c r="M18" s="21">
        <f t="shared" si="1"/>
        <v>288</v>
      </c>
      <c r="N18" s="190" t="s">
        <v>221</v>
      </c>
      <c r="O18" s="23"/>
      <c r="P18" s="23"/>
      <c r="Q18" s="57">
        <v>290</v>
      </c>
      <c r="T18" s="15" t="s">
        <v>156</v>
      </c>
    </row>
    <row r="19" spans="1:24" ht="12.75" customHeight="1" x14ac:dyDescent="0.25">
      <c r="B19" s="25">
        <v>13</v>
      </c>
      <c r="C19" s="61" t="s">
        <v>75</v>
      </c>
      <c r="D19" s="188"/>
      <c r="E19" s="189"/>
      <c r="F19" s="90">
        <v>1</v>
      </c>
      <c r="G19" s="90">
        <v>1</v>
      </c>
      <c r="H19" s="90"/>
      <c r="I19" s="90"/>
      <c r="J19" s="90"/>
      <c r="K19" s="90"/>
      <c r="L19" s="21">
        <f t="shared" si="0"/>
        <v>1</v>
      </c>
      <c r="M19" s="21">
        <f t="shared" si="1"/>
        <v>32</v>
      </c>
      <c r="N19" s="23"/>
      <c r="O19" s="5"/>
      <c r="P19" s="23"/>
      <c r="Q19" s="57">
        <v>30</v>
      </c>
    </row>
    <row r="20" spans="1:24" ht="12.75" customHeight="1" x14ac:dyDescent="0.25">
      <c r="B20" s="25">
        <v>14</v>
      </c>
      <c r="C20" s="61" t="s">
        <v>76</v>
      </c>
      <c r="D20" s="188"/>
      <c r="E20" s="188"/>
      <c r="F20" s="90">
        <v>1</v>
      </c>
      <c r="G20" s="90">
        <v>1</v>
      </c>
      <c r="H20" s="90">
        <v>1</v>
      </c>
      <c r="I20" s="90">
        <v>1</v>
      </c>
      <c r="J20" s="90">
        <v>1</v>
      </c>
      <c r="K20" s="90">
        <v>1</v>
      </c>
      <c r="L20" s="21">
        <f t="shared" si="0"/>
        <v>3</v>
      </c>
      <c r="M20" s="21">
        <f t="shared" si="1"/>
        <v>96</v>
      </c>
      <c r="N20" s="23"/>
      <c r="O20" s="23"/>
      <c r="P20" s="23"/>
      <c r="Q20" s="57">
        <v>95</v>
      </c>
    </row>
    <row r="21" spans="1:24" ht="12.75" customHeight="1" x14ac:dyDescent="0.25">
      <c r="B21" s="470" t="s">
        <v>225</v>
      </c>
      <c r="C21" s="448"/>
      <c r="D21" s="448"/>
      <c r="E21" s="449"/>
      <c r="F21" s="195">
        <f t="shared" ref="F21:L21" si="2">SUM(F7:F20)</f>
        <v>17</v>
      </c>
      <c r="G21" s="195">
        <f t="shared" si="2"/>
        <v>17</v>
      </c>
      <c r="H21" s="195">
        <f t="shared" si="2"/>
        <v>12</v>
      </c>
      <c r="I21" s="195">
        <f t="shared" si="2"/>
        <v>12</v>
      </c>
      <c r="J21" s="195">
        <f t="shared" si="2"/>
        <v>7</v>
      </c>
      <c r="K21" s="195">
        <f t="shared" si="2"/>
        <v>7</v>
      </c>
      <c r="L21" s="84">
        <f t="shared" si="2"/>
        <v>36</v>
      </c>
      <c r="M21" s="84">
        <f t="shared" si="1"/>
        <v>1152</v>
      </c>
      <c r="N21" s="23"/>
      <c r="O21" s="23"/>
      <c r="P21" s="23"/>
      <c r="Q21" s="57">
        <f>SUM(Q7:Q20)</f>
        <v>1135</v>
      </c>
    </row>
    <row r="22" spans="1:24" ht="12.75" customHeight="1" x14ac:dyDescent="0.25">
      <c r="B22" s="10">
        <v>15</v>
      </c>
      <c r="C22" s="647" t="s">
        <v>181</v>
      </c>
      <c r="D22" s="449"/>
      <c r="E22" s="97" t="s">
        <v>223</v>
      </c>
      <c r="F22" s="128"/>
      <c r="G22" s="128"/>
      <c r="H22" s="128"/>
      <c r="I22" s="128"/>
      <c r="J22" s="128">
        <v>1</v>
      </c>
      <c r="K22" s="128">
        <v>1</v>
      </c>
      <c r="L22" s="101">
        <f t="shared" ref="L22:L29" si="3">SUM(F22:K22)/2</f>
        <v>1</v>
      </c>
      <c r="M22" s="21">
        <f t="shared" si="1"/>
        <v>32</v>
      </c>
      <c r="N22" s="652">
        <f>SUM(M22:M29)</f>
        <v>640</v>
      </c>
      <c r="O22" s="652">
        <f>N22+N31</f>
        <v>1600</v>
      </c>
      <c r="P22" s="23"/>
      <c r="S22" s="15" t="s">
        <v>223</v>
      </c>
      <c r="T22" s="653" t="s">
        <v>231</v>
      </c>
      <c r="U22" s="496"/>
      <c r="V22" s="496"/>
      <c r="W22" s="496"/>
      <c r="X22" s="496"/>
    </row>
    <row r="23" spans="1:24" ht="12.75" customHeight="1" x14ac:dyDescent="0.25">
      <c r="B23" s="10">
        <v>16</v>
      </c>
      <c r="C23" s="647" t="s">
        <v>232</v>
      </c>
      <c r="D23" s="449"/>
      <c r="E23" s="97" t="s">
        <v>223</v>
      </c>
      <c r="F23" s="128">
        <v>1</v>
      </c>
      <c r="G23" s="128">
        <v>1</v>
      </c>
      <c r="H23" s="128"/>
      <c r="I23" s="128"/>
      <c r="J23" s="128"/>
      <c r="K23" s="128"/>
      <c r="L23" s="101">
        <f t="shared" si="3"/>
        <v>1</v>
      </c>
      <c r="M23" s="21">
        <f t="shared" si="1"/>
        <v>32</v>
      </c>
      <c r="N23" s="460"/>
      <c r="O23" s="460"/>
      <c r="P23" s="23"/>
      <c r="S23" s="15"/>
      <c r="T23" s="496"/>
      <c r="U23" s="496"/>
      <c r="V23" s="496"/>
      <c r="W23" s="496"/>
      <c r="X23" s="496"/>
    </row>
    <row r="24" spans="1:24" ht="12.75" customHeight="1" x14ac:dyDescent="0.25">
      <c r="B24" s="10">
        <v>17</v>
      </c>
      <c r="C24" s="647" t="s">
        <v>85</v>
      </c>
      <c r="D24" s="449"/>
      <c r="E24" s="97" t="s">
        <v>223</v>
      </c>
      <c r="F24" s="128"/>
      <c r="G24" s="128"/>
      <c r="H24" s="128"/>
      <c r="I24" s="128"/>
      <c r="J24" s="128">
        <v>2</v>
      </c>
      <c r="K24" s="128">
        <v>2</v>
      </c>
      <c r="L24" s="101">
        <f t="shared" si="3"/>
        <v>2</v>
      </c>
      <c r="M24" s="21">
        <f t="shared" si="1"/>
        <v>64</v>
      </c>
      <c r="N24" s="460"/>
      <c r="O24" s="460"/>
      <c r="P24" s="23"/>
      <c r="S24" s="5"/>
      <c r="T24" s="496"/>
      <c r="U24" s="496"/>
      <c r="V24" s="496"/>
      <c r="W24" s="496"/>
      <c r="X24" s="496"/>
    </row>
    <row r="25" spans="1:24" ht="12.75" customHeight="1" x14ac:dyDescent="0.25">
      <c r="B25" s="196">
        <v>18</v>
      </c>
      <c r="C25" s="500" t="s">
        <v>257</v>
      </c>
      <c r="D25" s="451"/>
      <c r="E25" s="82" t="s">
        <v>223</v>
      </c>
      <c r="F25" s="104">
        <v>1</v>
      </c>
      <c r="G25" s="104">
        <v>1</v>
      </c>
      <c r="H25" s="104">
        <v>3</v>
      </c>
      <c r="I25" s="104">
        <v>3</v>
      </c>
      <c r="J25" s="104"/>
      <c r="K25" s="104"/>
      <c r="L25" s="179">
        <f t="shared" si="3"/>
        <v>4</v>
      </c>
      <c r="M25" s="179">
        <f t="shared" si="1"/>
        <v>128</v>
      </c>
      <c r="N25" s="460"/>
      <c r="O25" s="460"/>
      <c r="P25" s="23"/>
      <c r="T25" s="496"/>
      <c r="U25" s="496"/>
      <c r="V25" s="496"/>
      <c r="W25" s="496"/>
      <c r="X25" s="496"/>
    </row>
    <row r="26" spans="1:24" ht="12.75" customHeight="1" x14ac:dyDescent="0.25">
      <c r="B26" s="10">
        <v>19</v>
      </c>
      <c r="C26" s="648" t="s">
        <v>258</v>
      </c>
      <c r="D26" s="449"/>
      <c r="E26" s="82" t="s">
        <v>223</v>
      </c>
      <c r="F26" s="104">
        <v>1</v>
      </c>
      <c r="G26" s="104">
        <v>1</v>
      </c>
      <c r="H26" s="104">
        <v>1</v>
      </c>
      <c r="I26" s="104">
        <v>1</v>
      </c>
      <c r="J26" s="104">
        <v>1</v>
      </c>
      <c r="K26" s="104">
        <v>1</v>
      </c>
      <c r="L26" s="101">
        <f t="shared" si="3"/>
        <v>3</v>
      </c>
      <c r="M26" s="21">
        <f t="shared" si="1"/>
        <v>96</v>
      </c>
      <c r="N26" s="460"/>
      <c r="O26" s="460"/>
      <c r="P26" s="23"/>
      <c r="S26" s="192" t="s">
        <v>247</v>
      </c>
      <c r="T26" s="106" t="s">
        <v>259</v>
      </c>
    </row>
    <row r="27" spans="1:24" ht="12.75" customHeight="1" x14ac:dyDescent="0.25">
      <c r="B27" s="10">
        <v>20</v>
      </c>
      <c r="C27" s="197" t="s">
        <v>260</v>
      </c>
      <c r="D27" s="213"/>
      <c r="E27" s="82" t="s">
        <v>247</v>
      </c>
      <c r="F27" s="104">
        <v>1</v>
      </c>
      <c r="G27" s="104">
        <v>1</v>
      </c>
      <c r="H27" s="104">
        <v>2</v>
      </c>
      <c r="I27" s="104">
        <v>2</v>
      </c>
      <c r="J27" s="104"/>
      <c r="K27" s="104"/>
      <c r="L27" s="101">
        <f t="shared" si="3"/>
        <v>3</v>
      </c>
      <c r="M27" s="21">
        <f t="shared" si="1"/>
        <v>96</v>
      </c>
      <c r="N27" s="460"/>
      <c r="O27" s="460"/>
      <c r="P27" s="23"/>
      <c r="S27" s="192" t="s">
        <v>248</v>
      </c>
      <c r="T27" s="5" t="s">
        <v>261</v>
      </c>
    </row>
    <row r="28" spans="1:24" ht="12.75" customHeight="1" x14ac:dyDescent="0.25">
      <c r="B28" s="10">
        <v>21</v>
      </c>
      <c r="C28" s="197" t="s">
        <v>262</v>
      </c>
      <c r="D28" s="213"/>
      <c r="E28" s="82" t="s">
        <v>248</v>
      </c>
      <c r="F28" s="104"/>
      <c r="G28" s="104"/>
      <c r="H28" s="104">
        <v>2</v>
      </c>
      <c r="I28" s="104">
        <v>2</v>
      </c>
      <c r="J28" s="104"/>
      <c r="K28" s="104"/>
      <c r="L28" s="101">
        <f t="shared" si="3"/>
        <v>2</v>
      </c>
      <c r="M28" s="21">
        <f t="shared" si="1"/>
        <v>64</v>
      </c>
      <c r="N28" s="460"/>
      <c r="O28" s="460"/>
      <c r="P28" s="23"/>
      <c r="S28" s="82" t="s">
        <v>249</v>
      </c>
      <c r="T28" s="5" t="s">
        <v>263</v>
      </c>
    </row>
    <row r="29" spans="1:24" ht="12.75" customHeight="1" x14ac:dyDescent="0.25">
      <c r="B29" s="10">
        <v>22</v>
      </c>
      <c r="C29" s="170" t="s">
        <v>264</v>
      </c>
      <c r="D29" s="214"/>
      <c r="E29" s="82" t="s">
        <v>249</v>
      </c>
      <c r="F29" s="104"/>
      <c r="G29" s="104"/>
      <c r="H29" s="104">
        <v>1</v>
      </c>
      <c r="I29" s="104">
        <v>1</v>
      </c>
      <c r="J29" s="104">
        <v>3</v>
      </c>
      <c r="K29" s="104">
        <v>3</v>
      </c>
      <c r="L29" s="101">
        <f t="shared" si="3"/>
        <v>4</v>
      </c>
      <c r="M29" s="21">
        <f t="shared" si="1"/>
        <v>128</v>
      </c>
      <c r="N29" s="455"/>
      <c r="O29" s="460"/>
      <c r="P29" s="23"/>
    </row>
    <row r="30" spans="1:24" ht="12.75" customHeight="1" x14ac:dyDescent="0.25">
      <c r="B30" s="86" t="s">
        <v>95</v>
      </c>
      <c r="C30" s="154"/>
      <c r="D30" s="87"/>
      <c r="E30" s="198"/>
      <c r="F30" s="113">
        <f t="shared" ref="F30:K30" si="4">SUM(F22:F29)</f>
        <v>4</v>
      </c>
      <c r="G30" s="134">
        <f t="shared" si="4"/>
        <v>4</v>
      </c>
      <c r="H30" s="134">
        <f t="shared" si="4"/>
        <v>9</v>
      </c>
      <c r="I30" s="134">
        <f t="shared" si="4"/>
        <v>9</v>
      </c>
      <c r="J30" s="134">
        <f t="shared" si="4"/>
        <v>7</v>
      </c>
      <c r="K30" s="134">
        <f t="shared" si="4"/>
        <v>7</v>
      </c>
      <c r="L30" s="113">
        <f>SUM(F30:K30)</f>
        <v>40</v>
      </c>
      <c r="M30" s="199">
        <f t="shared" si="1"/>
        <v>1280</v>
      </c>
      <c r="N30" s="18"/>
      <c r="O30" s="460"/>
      <c r="P30" s="23"/>
    </row>
    <row r="31" spans="1:24" ht="12.75" customHeight="1" x14ac:dyDescent="0.25">
      <c r="A31" s="5"/>
      <c r="B31" s="200">
        <v>23</v>
      </c>
      <c r="C31" s="648" t="s">
        <v>266</v>
      </c>
      <c r="D31" s="449"/>
      <c r="E31" s="82" t="s">
        <v>247</v>
      </c>
      <c r="F31" s="104">
        <v>6</v>
      </c>
      <c r="G31" s="104">
        <v>6</v>
      </c>
      <c r="H31" s="104"/>
      <c r="I31" s="104"/>
      <c r="J31" s="104"/>
      <c r="K31" s="104"/>
      <c r="L31" s="101">
        <f>SUM(F31:K31)/2</f>
        <v>6</v>
      </c>
      <c r="M31" s="21">
        <f t="shared" si="1"/>
        <v>192</v>
      </c>
      <c r="N31" s="652">
        <f>SUM(M31:M33)</f>
        <v>960</v>
      </c>
      <c r="O31" s="460"/>
      <c r="P31" s="23"/>
      <c r="R31" s="5"/>
      <c r="S31" s="5"/>
      <c r="T31" s="5"/>
      <c r="U31" s="5"/>
      <c r="V31" s="5"/>
    </row>
    <row r="32" spans="1:24" ht="12.75" customHeight="1" x14ac:dyDescent="0.25">
      <c r="A32" s="5"/>
      <c r="B32" s="200">
        <v>24</v>
      </c>
      <c r="C32" s="648" t="s">
        <v>267</v>
      </c>
      <c r="D32" s="449"/>
      <c r="E32" s="82" t="s">
        <v>248</v>
      </c>
      <c r="F32" s="104"/>
      <c r="G32" s="104"/>
      <c r="H32" s="104">
        <v>8</v>
      </c>
      <c r="I32" s="104">
        <v>8</v>
      </c>
      <c r="J32" s="104"/>
      <c r="K32" s="104"/>
      <c r="L32" s="101">
        <f>SUM(F32:K32)/2</f>
        <v>8</v>
      </c>
      <c r="M32" s="21">
        <f t="shared" si="1"/>
        <v>256</v>
      </c>
      <c r="N32" s="460"/>
      <c r="O32" s="460"/>
      <c r="P32" s="23"/>
      <c r="Q32" s="190" t="s">
        <v>237</v>
      </c>
      <c r="R32" s="5"/>
      <c r="S32" s="5"/>
      <c r="T32" s="5"/>
      <c r="U32" s="5"/>
      <c r="V32" s="5"/>
    </row>
    <row r="33" spans="1:22" ht="12.75" customHeight="1" x14ac:dyDescent="0.25">
      <c r="B33" s="215">
        <v>25</v>
      </c>
      <c r="C33" s="500" t="s">
        <v>268</v>
      </c>
      <c r="D33" s="451"/>
      <c r="E33" s="201" t="s">
        <v>249</v>
      </c>
      <c r="F33" s="202"/>
      <c r="G33" s="203"/>
      <c r="H33" s="203"/>
      <c r="I33" s="203"/>
      <c r="J33" s="203">
        <v>16</v>
      </c>
      <c r="K33" s="203">
        <v>16</v>
      </c>
      <c r="L33" s="179">
        <f>SUM(F33:K33)/2</f>
        <v>16</v>
      </c>
      <c r="M33" s="179">
        <f t="shared" si="1"/>
        <v>512</v>
      </c>
      <c r="N33" s="455"/>
      <c r="O33" s="455"/>
      <c r="P33" s="23"/>
    </row>
    <row r="34" spans="1:22" ht="12.75" customHeight="1" x14ac:dyDescent="0.25">
      <c r="B34" s="645" t="s">
        <v>103</v>
      </c>
      <c r="C34" s="448"/>
      <c r="D34" s="448"/>
      <c r="E34" s="449"/>
      <c r="F34" s="134">
        <f t="shared" ref="F34:K34" si="5">SUM(F31:F33)</f>
        <v>6</v>
      </c>
      <c r="G34" s="134">
        <f t="shared" si="5"/>
        <v>6</v>
      </c>
      <c r="H34" s="134">
        <f t="shared" si="5"/>
        <v>8</v>
      </c>
      <c r="I34" s="134">
        <f t="shared" si="5"/>
        <v>8</v>
      </c>
      <c r="J34" s="134">
        <f t="shared" si="5"/>
        <v>16</v>
      </c>
      <c r="K34" s="134">
        <f t="shared" si="5"/>
        <v>16</v>
      </c>
      <c r="L34" s="113">
        <f>SUM(F34:K34)</f>
        <v>60</v>
      </c>
      <c r="M34" s="199">
        <f t="shared" si="1"/>
        <v>1920</v>
      </c>
      <c r="N34" s="23"/>
      <c r="O34" s="23"/>
      <c r="P34" s="23"/>
    </row>
    <row r="35" spans="1:22" ht="12.75" customHeight="1" x14ac:dyDescent="0.25">
      <c r="B35" s="659" t="s">
        <v>238</v>
      </c>
      <c r="C35" s="448"/>
      <c r="D35" s="448"/>
      <c r="E35" s="449"/>
      <c r="F35" s="205">
        <f t="shared" ref="F35:K35" si="6">F30+F34</f>
        <v>10</v>
      </c>
      <c r="G35" s="205">
        <f t="shared" si="6"/>
        <v>10</v>
      </c>
      <c r="H35" s="205">
        <f t="shared" si="6"/>
        <v>17</v>
      </c>
      <c r="I35" s="205">
        <f t="shared" si="6"/>
        <v>17</v>
      </c>
      <c r="J35" s="205">
        <f t="shared" si="6"/>
        <v>23</v>
      </c>
      <c r="K35" s="205">
        <f t="shared" si="6"/>
        <v>23</v>
      </c>
      <c r="L35" s="206">
        <f>SUM(F35:K35)</f>
        <v>100</v>
      </c>
      <c r="M35" s="207">
        <f t="shared" si="1"/>
        <v>3200</v>
      </c>
      <c r="N35" s="23"/>
      <c r="O35" s="23"/>
      <c r="P35" s="23"/>
    </row>
    <row r="36" spans="1:22" ht="12.75" customHeight="1" x14ac:dyDescent="0.25">
      <c r="B36" s="528" t="s">
        <v>119</v>
      </c>
      <c r="C36" s="448"/>
      <c r="D36" s="448"/>
      <c r="E36" s="449"/>
      <c r="F36" s="152"/>
      <c r="G36" s="152"/>
      <c r="H36" s="152"/>
      <c r="I36" s="152" t="s">
        <v>247</v>
      </c>
      <c r="J36" s="152" t="s">
        <v>248</v>
      </c>
      <c r="K36" s="152" t="s">
        <v>249</v>
      </c>
      <c r="L36" s="18">
        <f>COUNTA(F36:K36)</f>
        <v>3</v>
      </c>
      <c r="M36" s="18">
        <f>COUNTA(T9:T11)</f>
        <v>3</v>
      </c>
      <c r="O36" s="23"/>
      <c r="P36" s="23"/>
    </row>
    <row r="37" spans="1:22" ht="12.75" customHeight="1" x14ac:dyDescent="0.25">
      <c r="A37" s="5"/>
      <c r="B37" s="658" t="s">
        <v>239</v>
      </c>
      <c r="C37" s="448"/>
      <c r="D37" s="448"/>
      <c r="E37" s="449"/>
      <c r="F37" s="164">
        <f t="shared" ref="F37:K37" si="7">F21+F35</f>
        <v>27</v>
      </c>
      <c r="G37" s="164">
        <f t="shared" si="7"/>
        <v>27</v>
      </c>
      <c r="H37" s="164">
        <f t="shared" si="7"/>
        <v>29</v>
      </c>
      <c r="I37" s="164">
        <f t="shared" si="7"/>
        <v>29</v>
      </c>
      <c r="J37" s="164">
        <f t="shared" si="7"/>
        <v>30</v>
      </c>
      <c r="K37" s="164">
        <f t="shared" si="7"/>
        <v>30</v>
      </c>
      <c r="L37" s="164">
        <f>SUM(F37:K37)</f>
        <v>172</v>
      </c>
      <c r="M37" s="41">
        <f>L35*$Q$3</f>
        <v>3200</v>
      </c>
      <c r="O37" s="23"/>
      <c r="P37" s="23"/>
      <c r="R37" s="5"/>
      <c r="S37" s="5"/>
      <c r="T37" s="5"/>
      <c r="U37" s="5"/>
      <c r="V37" s="5"/>
    </row>
    <row r="38" spans="1:22" ht="12.75" customHeight="1" x14ac:dyDescent="0.25">
      <c r="A38" s="5"/>
      <c r="B38" s="25">
        <v>1</v>
      </c>
      <c r="C38" s="648" t="s">
        <v>240</v>
      </c>
      <c r="D38" s="448"/>
      <c r="E38" s="449"/>
      <c r="F38" s="168">
        <v>0.5</v>
      </c>
      <c r="G38" s="168"/>
      <c r="H38" s="168">
        <v>0.5</v>
      </c>
      <c r="I38" s="168"/>
      <c r="J38" s="168">
        <v>0.5</v>
      </c>
      <c r="K38" s="168"/>
      <c r="L38" s="657" t="s">
        <v>148</v>
      </c>
      <c r="M38" s="449"/>
      <c r="O38" s="23"/>
      <c r="P38" s="23"/>
      <c r="R38" s="5"/>
      <c r="S38" s="5"/>
      <c r="T38" s="5"/>
      <c r="U38" s="5"/>
      <c r="V38" s="5"/>
    </row>
    <row r="39" spans="1:22" ht="12.75" customHeight="1" x14ac:dyDescent="0.25">
      <c r="B39" s="25">
        <v>2</v>
      </c>
      <c r="C39" s="648" t="s">
        <v>137</v>
      </c>
      <c r="D39" s="448"/>
      <c r="E39" s="449"/>
      <c r="F39" s="168"/>
      <c r="G39" s="168"/>
      <c r="H39" s="168"/>
      <c r="I39" s="168"/>
      <c r="J39" s="168"/>
      <c r="K39" s="168"/>
      <c r="L39" s="657" t="s">
        <v>148</v>
      </c>
      <c r="M39" s="449"/>
      <c r="O39" s="23"/>
      <c r="P39" s="5"/>
    </row>
    <row r="40" spans="1:22" ht="12.75" customHeight="1" x14ac:dyDescent="0.25">
      <c r="B40" s="25">
        <v>3</v>
      </c>
      <c r="C40" s="499" t="s">
        <v>241</v>
      </c>
      <c r="D40" s="448"/>
      <c r="E40" s="449"/>
      <c r="F40" s="168">
        <v>2</v>
      </c>
      <c r="G40" s="168">
        <v>2</v>
      </c>
      <c r="H40" s="168">
        <v>2</v>
      </c>
      <c r="I40" s="168">
        <v>2</v>
      </c>
      <c r="J40" s="168">
        <v>2</v>
      </c>
      <c r="K40" s="168">
        <v>2</v>
      </c>
      <c r="L40" s="657" t="s">
        <v>148</v>
      </c>
      <c r="M40" s="449"/>
      <c r="O40" s="23"/>
      <c r="P40" s="23"/>
    </row>
    <row r="41" spans="1:22" ht="12.75" customHeight="1" x14ac:dyDescent="0.25">
      <c r="B41" s="529" t="s">
        <v>138</v>
      </c>
      <c r="C41" s="448"/>
      <c r="D41" s="448"/>
      <c r="E41" s="449"/>
      <c r="F41" s="164">
        <f t="shared" ref="F41:K41" si="8">F37+SUM(F38:G40)/2</f>
        <v>29.25</v>
      </c>
      <c r="G41" s="164">
        <f t="shared" si="8"/>
        <v>29.25</v>
      </c>
      <c r="H41" s="164">
        <f t="shared" si="8"/>
        <v>31.25</v>
      </c>
      <c r="I41" s="164">
        <f t="shared" si="8"/>
        <v>31.25</v>
      </c>
      <c r="J41" s="164">
        <f t="shared" si="8"/>
        <v>32.25</v>
      </c>
      <c r="K41" s="164">
        <f t="shared" si="8"/>
        <v>31</v>
      </c>
      <c r="L41" s="164">
        <f>SUM(F41:K41)</f>
        <v>184.25</v>
      </c>
      <c r="M41" s="44"/>
      <c r="N41" s="5"/>
      <c r="O41" s="23"/>
      <c r="P41" s="23"/>
    </row>
    <row r="42" spans="1:22" ht="12.75" customHeight="1" x14ac:dyDescent="0.25">
      <c r="B42" s="69"/>
      <c r="C42" s="71"/>
      <c r="D42" s="71"/>
      <c r="E42" s="71"/>
      <c r="F42" s="72"/>
      <c r="G42" s="72"/>
      <c r="H42" s="72"/>
      <c r="I42" s="72"/>
      <c r="J42" s="72"/>
      <c r="K42" s="72"/>
      <c r="L42" s="72"/>
      <c r="N42" s="5"/>
      <c r="O42" s="5"/>
      <c r="P42" s="5"/>
    </row>
    <row r="43" spans="1:22" ht="12.75" customHeight="1" x14ac:dyDescent="0.25">
      <c r="B43" s="69"/>
      <c r="C43" s="44" t="s">
        <v>79</v>
      </c>
      <c r="D43" s="44"/>
      <c r="E43" s="44"/>
      <c r="F43" s="44"/>
      <c r="G43" s="44"/>
      <c r="H43" s="44"/>
      <c r="I43" s="44"/>
      <c r="J43" s="44"/>
      <c r="K43" s="44"/>
      <c r="L43" s="44"/>
      <c r="N43" s="5"/>
      <c r="O43" s="5"/>
      <c r="P43" s="5"/>
    </row>
    <row r="44" spans="1:22" ht="12.75" customHeight="1" x14ac:dyDescent="0.25">
      <c r="C44" t="s">
        <v>144</v>
      </c>
      <c r="N44" s="5"/>
      <c r="O44" s="5"/>
      <c r="P44" s="5"/>
    </row>
    <row r="45" spans="1:22" ht="12.75" customHeight="1" x14ac:dyDescent="0.25">
      <c r="F45" s="459" t="s">
        <v>80</v>
      </c>
      <c r="G45" s="448"/>
      <c r="H45" s="448"/>
      <c r="I45" s="448"/>
      <c r="J45" s="448"/>
      <c r="K45" s="449"/>
      <c r="N45" s="5"/>
      <c r="O45" s="5"/>
      <c r="P45" s="5"/>
    </row>
    <row r="46" spans="1:22" ht="12.75" customHeight="1" x14ac:dyDescent="0.25">
      <c r="E46" s="5"/>
      <c r="F46" s="530">
        <v>27</v>
      </c>
      <c r="G46" s="449"/>
      <c r="H46" s="530">
        <v>29</v>
      </c>
      <c r="I46" s="449"/>
      <c r="J46" s="530">
        <v>30</v>
      </c>
      <c r="K46" s="449"/>
      <c r="N46" s="5"/>
      <c r="O46" s="5"/>
      <c r="P46" s="5"/>
    </row>
    <row r="47" spans="1:22" ht="12.75" customHeight="1" x14ac:dyDescent="0.25">
      <c r="C47" s="15"/>
      <c r="D47" s="15"/>
      <c r="E47" s="5"/>
      <c r="F47" s="23"/>
      <c r="G47" s="23"/>
      <c r="H47" s="23"/>
      <c r="I47" s="23"/>
      <c r="J47" s="23"/>
      <c r="K47" s="23"/>
      <c r="N47" s="5"/>
      <c r="O47" s="5"/>
      <c r="P47" s="5"/>
    </row>
    <row r="48" spans="1:22" ht="12.75" customHeight="1" x14ac:dyDescent="0.25">
      <c r="C48" s="15" t="s">
        <v>81</v>
      </c>
      <c r="D48" s="15"/>
      <c r="E48" s="5"/>
      <c r="F48" s="23"/>
      <c r="G48" s="23"/>
      <c r="H48" s="23"/>
      <c r="I48" s="23"/>
      <c r="J48" s="23"/>
      <c r="K48" s="23"/>
      <c r="N48" s="5"/>
      <c r="O48" s="5"/>
      <c r="P48" s="5"/>
    </row>
    <row r="49" spans="3:16" ht="12.75" customHeight="1" x14ac:dyDescent="0.25">
      <c r="C49" s="5" t="s">
        <v>82</v>
      </c>
      <c r="D49" s="5"/>
      <c r="E49" s="5"/>
      <c r="N49" s="5"/>
      <c r="O49" s="5"/>
      <c r="P49" s="5"/>
    </row>
    <row r="50" spans="3:16" ht="12.75" customHeight="1" x14ac:dyDescent="0.25">
      <c r="C50" s="5" t="s">
        <v>83</v>
      </c>
      <c r="D50" s="5"/>
      <c r="E50" s="5"/>
      <c r="N50" s="5"/>
      <c r="O50" s="5"/>
      <c r="P50" s="5"/>
    </row>
    <row r="51" spans="3:16" ht="12.75" customHeight="1" x14ac:dyDescent="0.25">
      <c r="C51" t="s">
        <v>200</v>
      </c>
      <c r="E51" s="5"/>
      <c r="N51" s="5"/>
      <c r="O51" s="5"/>
      <c r="P51" s="5"/>
    </row>
    <row r="52" spans="3:16" ht="12.75" customHeight="1" x14ac:dyDescent="0.25">
      <c r="C52" s="5" t="s">
        <v>201</v>
      </c>
      <c r="D52" s="5"/>
      <c r="E52" s="5"/>
      <c r="N52" s="5"/>
      <c r="O52" s="5"/>
      <c r="P52" s="5"/>
    </row>
    <row r="53" spans="3:16" ht="12.75" customHeight="1" x14ac:dyDescent="0.25">
      <c r="C53" s="5" t="s">
        <v>270</v>
      </c>
      <c r="D53" s="5"/>
      <c r="N53" s="5"/>
      <c r="O53" s="5"/>
      <c r="P53" s="5"/>
    </row>
    <row r="54" spans="3:16" ht="12.75" customHeight="1" x14ac:dyDescent="0.25">
      <c r="C54" s="5" t="s">
        <v>202</v>
      </c>
      <c r="D54" s="5"/>
      <c r="N54" s="5"/>
      <c r="O54" s="5"/>
      <c r="P54" s="5"/>
    </row>
    <row r="55" spans="3:16" ht="12.75" customHeight="1" x14ac:dyDescent="0.25">
      <c r="C55" s="5" t="s">
        <v>203</v>
      </c>
      <c r="D55" s="5"/>
      <c r="N55" s="5"/>
      <c r="O55" s="5"/>
      <c r="P55" s="5"/>
    </row>
    <row r="56" spans="3:16" ht="12.75" customHeight="1" x14ac:dyDescent="0.25">
      <c r="N56" s="5"/>
      <c r="O56" s="5"/>
      <c r="P56" s="5"/>
    </row>
    <row r="57" spans="3:16" ht="12.75" customHeight="1" x14ac:dyDescent="0.25">
      <c r="N57" s="5"/>
      <c r="O57" s="5"/>
      <c r="P57" s="5"/>
    </row>
    <row r="58" spans="3:16" ht="12.75" customHeight="1" x14ac:dyDescent="0.25">
      <c r="N58" s="5"/>
      <c r="O58" s="5"/>
      <c r="P58" s="5"/>
    </row>
    <row r="59" spans="3:16" ht="12.75" customHeight="1" x14ac:dyDescent="0.25">
      <c r="N59" s="5"/>
      <c r="O59" s="5"/>
      <c r="P59" s="5"/>
    </row>
    <row r="60" spans="3:16" ht="12.75" customHeight="1" x14ac:dyDescent="0.25">
      <c r="N60" s="5"/>
      <c r="O60" s="5"/>
      <c r="P60" s="5"/>
    </row>
    <row r="61" spans="3:16" ht="12.75" customHeight="1" x14ac:dyDescent="0.25">
      <c r="N61" s="5"/>
      <c r="O61" s="5"/>
      <c r="P61" s="5"/>
    </row>
    <row r="62" spans="3:16" ht="12.75" customHeight="1" x14ac:dyDescent="0.25">
      <c r="N62" s="5"/>
      <c r="O62" s="5"/>
      <c r="P62" s="5"/>
    </row>
    <row r="63" spans="3:16" ht="12.75" customHeight="1" x14ac:dyDescent="0.25">
      <c r="N63" s="5"/>
      <c r="O63" s="5"/>
      <c r="P63" s="5"/>
    </row>
    <row r="64" spans="3:16" ht="12.75" customHeight="1" x14ac:dyDescent="0.25">
      <c r="N64" s="5"/>
      <c r="O64" s="5"/>
      <c r="P64" s="5"/>
    </row>
    <row r="65" spans="14:16" ht="12.75" customHeight="1" x14ac:dyDescent="0.25">
      <c r="N65" s="5"/>
      <c r="O65" s="5"/>
      <c r="P65" s="5"/>
    </row>
    <row r="66" spans="14:16" ht="12.75" customHeight="1" x14ac:dyDescent="0.25">
      <c r="N66" s="5"/>
      <c r="O66" s="5"/>
      <c r="P66" s="5"/>
    </row>
    <row r="67" spans="14:16" ht="12.75" customHeight="1" x14ac:dyDescent="0.25">
      <c r="N67" s="5"/>
      <c r="O67" s="5"/>
      <c r="P67" s="5"/>
    </row>
    <row r="68" spans="14:16" ht="12.75" customHeight="1" x14ac:dyDescent="0.25">
      <c r="N68" s="5"/>
      <c r="O68" s="5"/>
      <c r="P68" s="5"/>
    </row>
    <row r="69" spans="14:16" ht="12.75" customHeight="1" x14ac:dyDescent="0.25">
      <c r="N69" s="5"/>
      <c r="O69" s="5"/>
      <c r="P69" s="5"/>
    </row>
    <row r="70" spans="14:16" ht="12.75" customHeight="1" x14ac:dyDescent="0.25">
      <c r="N70" s="5"/>
      <c r="O70" s="5"/>
      <c r="P70" s="5"/>
    </row>
    <row r="71" spans="14:16" ht="12.75" customHeight="1" x14ac:dyDescent="0.25">
      <c r="N71" s="5"/>
      <c r="O71" s="5"/>
      <c r="P71" s="5"/>
    </row>
    <row r="72" spans="14:16" ht="12.75" customHeight="1" x14ac:dyDescent="0.25">
      <c r="N72" s="5"/>
      <c r="O72" s="5"/>
      <c r="P72" s="5"/>
    </row>
    <row r="73" spans="14:16" ht="12.75" customHeight="1" x14ac:dyDescent="0.25">
      <c r="N73" s="5"/>
      <c r="O73" s="5"/>
      <c r="P73" s="5"/>
    </row>
    <row r="74" spans="14:16" ht="12.75" customHeight="1" x14ac:dyDescent="0.25">
      <c r="N74" s="5"/>
      <c r="O74" s="5"/>
      <c r="P74" s="5"/>
    </row>
    <row r="75" spans="14:16" ht="12.75" customHeight="1" x14ac:dyDescent="0.25">
      <c r="N75" s="5"/>
      <c r="O75" s="5"/>
      <c r="P75" s="5"/>
    </row>
    <row r="76" spans="14:16" ht="12.75" customHeight="1" x14ac:dyDescent="0.25">
      <c r="N76" s="5"/>
      <c r="O76" s="5"/>
      <c r="P76" s="5"/>
    </row>
    <row r="77" spans="14:16" ht="12.75" customHeight="1" x14ac:dyDescent="0.25">
      <c r="N77" s="5"/>
      <c r="O77" s="5"/>
      <c r="P77" s="5"/>
    </row>
    <row r="78" spans="14:16" ht="12.75" customHeight="1" x14ac:dyDescent="0.25">
      <c r="N78" s="5"/>
      <c r="O78" s="5"/>
      <c r="P78" s="5"/>
    </row>
    <row r="79" spans="14:16" ht="12.75" customHeight="1" x14ac:dyDescent="0.25">
      <c r="N79" s="5"/>
      <c r="O79" s="5"/>
      <c r="P79" s="5"/>
    </row>
    <row r="80" spans="14:16" ht="12.75" customHeight="1" x14ac:dyDescent="0.25">
      <c r="N80" s="5"/>
      <c r="O80" s="5"/>
      <c r="P80" s="5"/>
    </row>
    <row r="81" spans="14:16" ht="12.75" customHeight="1" x14ac:dyDescent="0.25">
      <c r="N81" s="5"/>
      <c r="O81" s="5"/>
      <c r="P81" s="5"/>
    </row>
    <row r="82" spans="14:16" ht="12.75" customHeight="1" x14ac:dyDescent="0.25">
      <c r="N82" s="5"/>
      <c r="O82" s="5"/>
      <c r="P82" s="5"/>
    </row>
    <row r="83" spans="14:16" ht="12.75" customHeight="1" x14ac:dyDescent="0.25">
      <c r="N83" s="5"/>
      <c r="O83" s="5"/>
      <c r="P83" s="5"/>
    </row>
    <row r="84" spans="14:16" ht="12.75" customHeight="1" x14ac:dyDescent="0.25">
      <c r="N84" s="5"/>
      <c r="O84" s="5"/>
      <c r="P84" s="5"/>
    </row>
    <row r="85" spans="14:16" ht="12.75" customHeight="1" x14ac:dyDescent="0.25">
      <c r="N85" s="5"/>
      <c r="O85" s="5"/>
      <c r="P85" s="5"/>
    </row>
    <row r="86" spans="14:16" ht="12.75" customHeight="1" x14ac:dyDescent="0.25">
      <c r="N86" s="5"/>
      <c r="O86" s="5"/>
      <c r="P86" s="5"/>
    </row>
    <row r="87" spans="14:16" ht="12.75" customHeight="1" x14ac:dyDescent="0.25">
      <c r="N87" s="5"/>
      <c r="O87" s="5"/>
      <c r="P87" s="5"/>
    </row>
    <row r="88" spans="14:16" ht="12.75" customHeight="1" x14ac:dyDescent="0.25">
      <c r="N88" s="5"/>
      <c r="O88" s="5"/>
      <c r="P88" s="5"/>
    </row>
    <row r="89" spans="14:16" ht="12.75" customHeight="1" x14ac:dyDescent="0.25">
      <c r="N89" s="5"/>
      <c r="O89" s="5"/>
      <c r="P89" s="5"/>
    </row>
    <row r="90" spans="14:16" ht="12.75" customHeight="1" x14ac:dyDescent="0.25">
      <c r="N90" s="5"/>
      <c r="O90" s="5"/>
      <c r="P90" s="5"/>
    </row>
    <row r="91" spans="14:16" ht="12.75" customHeight="1" x14ac:dyDescent="0.25">
      <c r="N91" s="5"/>
      <c r="O91" s="5"/>
      <c r="P91" s="5"/>
    </row>
    <row r="92" spans="14:16" ht="12.75" customHeight="1" x14ac:dyDescent="0.25">
      <c r="N92" s="5"/>
      <c r="O92" s="5"/>
      <c r="P92" s="5"/>
    </row>
    <row r="93" spans="14:16" ht="12.75" customHeight="1" x14ac:dyDescent="0.25">
      <c r="N93" s="5"/>
      <c r="O93" s="5"/>
      <c r="P93" s="5"/>
    </row>
    <row r="94" spans="14:16" ht="12.75" customHeight="1" x14ac:dyDescent="0.25">
      <c r="N94" s="5"/>
      <c r="O94" s="5"/>
      <c r="P94" s="5"/>
    </row>
    <row r="95" spans="14:16" ht="12.75" customHeight="1" x14ac:dyDescent="0.25">
      <c r="N95" s="5"/>
      <c r="O95" s="5"/>
      <c r="P95" s="5"/>
    </row>
    <row r="96" spans="14:16" ht="12.75" customHeight="1" x14ac:dyDescent="0.25">
      <c r="N96" s="5"/>
      <c r="O96" s="5"/>
      <c r="P96" s="5"/>
    </row>
    <row r="97" spans="14:16" ht="12.75" customHeight="1" x14ac:dyDescent="0.25">
      <c r="N97" s="5"/>
      <c r="O97" s="5"/>
      <c r="P97" s="5"/>
    </row>
    <row r="98" spans="14:16" ht="12.75" customHeight="1" x14ac:dyDescent="0.25">
      <c r="N98" s="5"/>
      <c r="O98" s="5"/>
      <c r="P98" s="5"/>
    </row>
    <row r="99" spans="14:16" ht="12.75" customHeight="1" x14ac:dyDescent="0.25">
      <c r="N99" s="5"/>
      <c r="O99" s="5"/>
      <c r="P99" s="5"/>
    </row>
    <row r="100" spans="14:16" ht="12.75" customHeight="1" x14ac:dyDescent="0.25">
      <c r="N100" s="5"/>
      <c r="O100" s="5"/>
      <c r="P100" s="5"/>
    </row>
    <row r="101" spans="14:16" ht="12.75" customHeight="1" x14ac:dyDescent="0.25">
      <c r="N101" s="5"/>
      <c r="O101" s="5"/>
      <c r="P101" s="5"/>
    </row>
    <row r="102" spans="14:16" ht="12.75" customHeight="1" x14ac:dyDescent="0.25">
      <c r="N102" s="5"/>
      <c r="O102" s="5"/>
      <c r="P102" s="5"/>
    </row>
    <row r="103" spans="14:16" ht="12.75" customHeight="1" x14ac:dyDescent="0.25">
      <c r="N103" s="5"/>
      <c r="O103" s="5"/>
      <c r="P103" s="5"/>
    </row>
    <row r="104" spans="14:16" ht="12.75" customHeight="1" x14ac:dyDescent="0.25">
      <c r="N104" s="5"/>
      <c r="O104" s="5"/>
      <c r="P104" s="5"/>
    </row>
    <row r="105" spans="14:16" ht="12.75" customHeight="1" x14ac:dyDescent="0.25">
      <c r="N105" s="5"/>
      <c r="O105" s="5"/>
      <c r="P105" s="5"/>
    </row>
    <row r="106" spans="14:16" ht="12.75" customHeight="1" x14ac:dyDescent="0.25">
      <c r="N106" s="5"/>
      <c r="O106" s="5"/>
      <c r="P106" s="5"/>
    </row>
    <row r="107" spans="14:16" ht="12.75" customHeight="1" x14ac:dyDescent="0.25">
      <c r="N107" s="5"/>
      <c r="O107" s="5"/>
      <c r="P107" s="5"/>
    </row>
    <row r="108" spans="14:16" ht="12.75" customHeight="1" x14ac:dyDescent="0.25">
      <c r="N108" s="5"/>
      <c r="O108" s="5"/>
      <c r="P108" s="5"/>
    </row>
    <row r="109" spans="14:16" ht="12.75" customHeight="1" x14ac:dyDescent="0.25">
      <c r="N109" s="5"/>
      <c r="O109" s="5"/>
      <c r="P109" s="5"/>
    </row>
    <row r="110" spans="14:16" ht="12.75" customHeight="1" x14ac:dyDescent="0.25">
      <c r="N110" s="5"/>
      <c r="O110" s="5"/>
      <c r="P110" s="5"/>
    </row>
    <row r="111" spans="14:16" ht="12.75" customHeight="1" x14ac:dyDescent="0.25">
      <c r="N111" s="5"/>
      <c r="O111" s="5"/>
      <c r="P111" s="5"/>
    </row>
    <row r="112" spans="14:16" ht="12.75" customHeight="1" x14ac:dyDescent="0.25">
      <c r="N112" s="5"/>
      <c r="O112" s="5"/>
      <c r="P112" s="5"/>
    </row>
    <row r="113" spans="14:16" ht="12.75" customHeight="1" x14ac:dyDescent="0.25">
      <c r="N113" s="5"/>
      <c r="O113" s="5"/>
      <c r="P113" s="5"/>
    </row>
    <row r="114" spans="14:16" ht="12.75" customHeight="1" x14ac:dyDescent="0.25">
      <c r="N114" s="5"/>
      <c r="O114" s="5"/>
      <c r="P114" s="5"/>
    </row>
    <row r="115" spans="14:16" ht="12.75" customHeight="1" x14ac:dyDescent="0.25">
      <c r="N115" s="5"/>
      <c r="O115" s="5"/>
      <c r="P115" s="5"/>
    </row>
    <row r="116" spans="14:16" ht="12.75" customHeight="1" x14ac:dyDescent="0.25">
      <c r="N116" s="5"/>
      <c r="O116" s="5"/>
      <c r="P116" s="5"/>
    </row>
    <row r="117" spans="14:16" ht="12.75" customHeight="1" x14ac:dyDescent="0.25">
      <c r="N117" s="5"/>
      <c r="O117" s="5"/>
      <c r="P117" s="5"/>
    </row>
    <row r="118" spans="14:16" ht="12.75" customHeight="1" x14ac:dyDescent="0.25">
      <c r="N118" s="5"/>
      <c r="O118" s="5"/>
      <c r="P118" s="5"/>
    </row>
    <row r="119" spans="14:16" ht="12.75" customHeight="1" x14ac:dyDescent="0.25">
      <c r="N119" s="5"/>
      <c r="O119" s="5"/>
      <c r="P119" s="5"/>
    </row>
    <row r="120" spans="14:16" ht="12.75" customHeight="1" x14ac:dyDescent="0.25">
      <c r="N120" s="5"/>
      <c r="O120" s="5"/>
      <c r="P120" s="5"/>
    </row>
    <row r="121" spans="14:16" ht="12.75" customHeight="1" x14ac:dyDescent="0.25">
      <c r="N121" s="5"/>
      <c r="O121" s="5"/>
      <c r="P121" s="5"/>
    </row>
    <row r="122" spans="14:16" ht="12.75" customHeight="1" x14ac:dyDescent="0.25">
      <c r="N122" s="5"/>
      <c r="O122" s="5"/>
      <c r="P122" s="5"/>
    </row>
    <row r="123" spans="14:16" ht="12.75" customHeight="1" x14ac:dyDescent="0.25">
      <c r="N123" s="5"/>
      <c r="O123" s="5"/>
      <c r="P123" s="5"/>
    </row>
    <row r="124" spans="14:16" ht="12.75" customHeight="1" x14ac:dyDescent="0.25">
      <c r="N124" s="5"/>
      <c r="O124" s="5"/>
      <c r="P124" s="5"/>
    </row>
    <row r="125" spans="14:16" ht="12.75" customHeight="1" x14ac:dyDescent="0.25">
      <c r="N125" s="5"/>
      <c r="O125" s="5"/>
      <c r="P125" s="5"/>
    </row>
    <row r="126" spans="14:16" ht="12.75" customHeight="1" x14ac:dyDescent="0.25">
      <c r="N126" s="5"/>
      <c r="O126" s="5"/>
      <c r="P126" s="5"/>
    </row>
    <row r="127" spans="14:16" ht="12.75" customHeight="1" x14ac:dyDescent="0.25">
      <c r="N127" s="5"/>
      <c r="O127" s="5"/>
      <c r="P127" s="5"/>
    </row>
    <row r="128" spans="14:16" ht="12.75" customHeight="1" x14ac:dyDescent="0.25">
      <c r="N128" s="5"/>
      <c r="O128" s="5"/>
      <c r="P128" s="5"/>
    </row>
    <row r="129" spans="14:16" ht="12.75" customHeight="1" x14ac:dyDescent="0.25">
      <c r="N129" s="5"/>
      <c r="O129" s="5"/>
      <c r="P129" s="5"/>
    </row>
    <row r="130" spans="14:16" ht="12.75" customHeight="1" x14ac:dyDescent="0.25">
      <c r="N130" s="5"/>
      <c r="O130" s="5"/>
      <c r="P130" s="5"/>
    </row>
    <row r="131" spans="14:16" ht="12.75" customHeight="1" x14ac:dyDescent="0.25">
      <c r="N131" s="5"/>
      <c r="O131" s="5"/>
      <c r="P131" s="5"/>
    </row>
    <row r="132" spans="14:16" ht="12.75" customHeight="1" x14ac:dyDescent="0.25">
      <c r="N132" s="5"/>
      <c r="O132" s="5"/>
      <c r="P132" s="5"/>
    </row>
    <row r="133" spans="14:16" ht="12.75" customHeight="1" x14ac:dyDescent="0.25">
      <c r="N133" s="5"/>
      <c r="O133" s="5"/>
      <c r="P133" s="5"/>
    </row>
    <row r="134" spans="14:16" ht="12.75" customHeight="1" x14ac:dyDescent="0.25">
      <c r="N134" s="5"/>
      <c r="O134" s="5"/>
      <c r="P134" s="5"/>
    </row>
    <row r="135" spans="14:16" ht="12.75" customHeight="1" x14ac:dyDescent="0.25">
      <c r="N135" s="5"/>
      <c r="O135" s="5"/>
      <c r="P135" s="5"/>
    </row>
    <row r="136" spans="14:16" ht="12.75" customHeight="1" x14ac:dyDescent="0.25">
      <c r="N136" s="5"/>
      <c r="O136" s="5"/>
      <c r="P136" s="5"/>
    </row>
    <row r="137" spans="14:16" ht="12.75" customHeight="1" x14ac:dyDescent="0.25">
      <c r="N137" s="5"/>
      <c r="O137" s="5"/>
      <c r="P137" s="5"/>
    </row>
    <row r="138" spans="14:16" ht="12.75" customHeight="1" x14ac:dyDescent="0.25">
      <c r="N138" s="5"/>
      <c r="O138" s="5"/>
      <c r="P138" s="5"/>
    </row>
    <row r="139" spans="14:16" ht="12.75" customHeight="1" x14ac:dyDescent="0.25">
      <c r="N139" s="5"/>
      <c r="O139" s="5"/>
      <c r="P139" s="5"/>
    </row>
    <row r="140" spans="14:16" ht="12.75" customHeight="1" x14ac:dyDescent="0.25">
      <c r="N140" s="5"/>
      <c r="O140" s="5"/>
      <c r="P140" s="5"/>
    </row>
    <row r="141" spans="14:16" ht="12.75" customHeight="1" x14ac:dyDescent="0.25">
      <c r="N141" s="5"/>
      <c r="O141" s="5"/>
      <c r="P141" s="5"/>
    </row>
    <row r="142" spans="14:16" ht="12.75" customHeight="1" x14ac:dyDescent="0.25">
      <c r="N142" s="5"/>
      <c r="O142" s="5"/>
      <c r="P142" s="5"/>
    </row>
    <row r="143" spans="14:16" ht="12.75" customHeight="1" x14ac:dyDescent="0.25">
      <c r="N143" s="5"/>
      <c r="O143" s="5"/>
      <c r="P143" s="5"/>
    </row>
    <row r="144" spans="14:16" ht="12.75" customHeight="1" x14ac:dyDescent="0.25">
      <c r="N144" s="5"/>
      <c r="O144" s="5"/>
      <c r="P144" s="5"/>
    </row>
    <row r="145" spans="14:16" ht="12.75" customHeight="1" x14ac:dyDescent="0.25">
      <c r="N145" s="5"/>
      <c r="O145" s="5"/>
      <c r="P145" s="5"/>
    </row>
    <row r="146" spans="14:16" ht="12.75" customHeight="1" x14ac:dyDescent="0.25">
      <c r="N146" s="5"/>
      <c r="O146" s="5"/>
      <c r="P146" s="5"/>
    </row>
    <row r="147" spans="14:16" ht="12.75" customHeight="1" x14ac:dyDescent="0.25">
      <c r="N147" s="5"/>
      <c r="O147" s="5"/>
      <c r="P147" s="5"/>
    </row>
    <row r="148" spans="14:16" ht="12.75" customHeight="1" x14ac:dyDescent="0.25">
      <c r="N148" s="5"/>
      <c r="O148" s="5"/>
      <c r="P148" s="5"/>
    </row>
    <row r="149" spans="14:16" ht="12.75" customHeight="1" x14ac:dyDescent="0.25">
      <c r="N149" s="5"/>
      <c r="O149" s="5"/>
      <c r="P149" s="5"/>
    </row>
    <row r="150" spans="14:16" ht="12.75" customHeight="1" x14ac:dyDescent="0.25">
      <c r="N150" s="5"/>
      <c r="O150" s="5"/>
      <c r="P150" s="5"/>
    </row>
    <row r="151" spans="14:16" ht="12.75" customHeight="1" x14ac:dyDescent="0.25">
      <c r="N151" s="5"/>
      <c r="O151" s="5"/>
      <c r="P151" s="5"/>
    </row>
    <row r="152" spans="14:16" ht="12.75" customHeight="1" x14ac:dyDescent="0.25">
      <c r="N152" s="5"/>
      <c r="O152" s="5"/>
      <c r="P152" s="5"/>
    </row>
    <row r="153" spans="14:16" ht="12.75" customHeight="1" x14ac:dyDescent="0.25">
      <c r="N153" s="5"/>
      <c r="O153" s="5"/>
      <c r="P153" s="5"/>
    </row>
    <row r="154" spans="14:16" ht="12.75" customHeight="1" x14ac:dyDescent="0.25">
      <c r="N154" s="5"/>
      <c r="O154" s="5"/>
      <c r="P154" s="5"/>
    </row>
    <row r="155" spans="14:16" ht="12.75" customHeight="1" x14ac:dyDescent="0.25">
      <c r="N155" s="5"/>
      <c r="O155" s="5"/>
      <c r="P155" s="5"/>
    </row>
    <row r="156" spans="14:16" ht="12.75" customHeight="1" x14ac:dyDescent="0.25">
      <c r="N156" s="5"/>
      <c r="O156" s="5"/>
      <c r="P156" s="5"/>
    </row>
    <row r="157" spans="14:16" ht="12.75" customHeight="1" x14ac:dyDescent="0.25">
      <c r="N157" s="5"/>
      <c r="O157" s="5"/>
      <c r="P157" s="5"/>
    </row>
    <row r="158" spans="14:16" ht="12.75" customHeight="1" x14ac:dyDescent="0.25">
      <c r="N158" s="5"/>
      <c r="O158" s="5"/>
      <c r="P158" s="5"/>
    </row>
    <row r="159" spans="14:16" ht="12.75" customHeight="1" x14ac:dyDescent="0.25">
      <c r="N159" s="5"/>
      <c r="O159" s="5"/>
      <c r="P159" s="5"/>
    </row>
    <row r="160" spans="14:16" ht="12.75" customHeight="1" x14ac:dyDescent="0.25">
      <c r="N160" s="5"/>
      <c r="O160" s="5"/>
      <c r="P160" s="5"/>
    </row>
    <row r="161" spans="14:16" ht="12.75" customHeight="1" x14ac:dyDescent="0.25">
      <c r="N161" s="5"/>
      <c r="O161" s="5"/>
      <c r="P161" s="5"/>
    </row>
    <row r="162" spans="14:16" ht="12.75" customHeight="1" x14ac:dyDescent="0.25">
      <c r="N162" s="5"/>
      <c r="O162" s="5"/>
      <c r="P162" s="5"/>
    </row>
    <row r="163" spans="14:16" ht="12.75" customHeight="1" x14ac:dyDescent="0.25">
      <c r="N163" s="5"/>
      <c r="O163" s="5"/>
      <c r="P163" s="5"/>
    </row>
    <row r="164" spans="14:16" ht="12.75" customHeight="1" x14ac:dyDescent="0.25">
      <c r="N164" s="5"/>
      <c r="O164" s="5"/>
      <c r="P164" s="5"/>
    </row>
    <row r="165" spans="14:16" ht="12.75" customHeight="1" x14ac:dyDescent="0.25">
      <c r="N165" s="5"/>
      <c r="O165" s="5"/>
      <c r="P165" s="5"/>
    </row>
    <row r="166" spans="14:16" ht="12.75" customHeight="1" x14ac:dyDescent="0.25">
      <c r="N166" s="5"/>
      <c r="O166" s="5"/>
      <c r="P166" s="5"/>
    </row>
    <row r="167" spans="14:16" ht="12.75" customHeight="1" x14ac:dyDescent="0.25">
      <c r="N167" s="5"/>
      <c r="O167" s="5"/>
      <c r="P167" s="5"/>
    </row>
    <row r="168" spans="14:16" ht="12.75" customHeight="1" x14ac:dyDescent="0.25">
      <c r="N168" s="5"/>
      <c r="O168" s="5"/>
      <c r="P168" s="5"/>
    </row>
    <row r="169" spans="14:16" ht="12.75" customHeight="1" x14ac:dyDescent="0.25">
      <c r="N169" s="5"/>
      <c r="O169" s="5"/>
      <c r="P169" s="5"/>
    </row>
    <row r="170" spans="14:16" ht="12.75" customHeight="1" x14ac:dyDescent="0.25">
      <c r="N170" s="5"/>
      <c r="O170" s="5"/>
      <c r="P170" s="5"/>
    </row>
    <row r="171" spans="14:16" ht="12.75" customHeight="1" x14ac:dyDescent="0.25">
      <c r="N171" s="5"/>
      <c r="O171" s="5"/>
      <c r="P171" s="5"/>
    </row>
    <row r="172" spans="14:16" ht="12.75" customHeight="1" x14ac:dyDescent="0.25">
      <c r="N172" s="5"/>
      <c r="O172" s="5"/>
      <c r="P172" s="5"/>
    </row>
    <row r="173" spans="14:16" ht="12.75" customHeight="1" x14ac:dyDescent="0.25">
      <c r="N173" s="5"/>
      <c r="O173" s="5"/>
      <c r="P173" s="5"/>
    </row>
    <row r="174" spans="14:16" ht="12.75" customHeight="1" x14ac:dyDescent="0.25">
      <c r="N174" s="5"/>
      <c r="O174" s="5"/>
      <c r="P174" s="5"/>
    </row>
    <row r="175" spans="14:16" ht="12.75" customHeight="1" x14ac:dyDescent="0.25">
      <c r="N175" s="5"/>
      <c r="O175" s="5"/>
      <c r="P175" s="5"/>
    </row>
    <row r="176" spans="14:16" ht="12.75" customHeight="1" x14ac:dyDescent="0.25">
      <c r="N176" s="5"/>
      <c r="O176" s="5"/>
      <c r="P176" s="5"/>
    </row>
    <row r="177" spans="14:16" ht="12.75" customHeight="1" x14ac:dyDescent="0.25">
      <c r="N177" s="5"/>
      <c r="O177" s="5"/>
      <c r="P177" s="5"/>
    </row>
    <row r="178" spans="14:16" ht="12.75" customHeight="1" x14ac:dyDescent="0.25">
      <c r="N178" s="5"/>
      <c r="O178" s="5"/>
      <c r="P178" s="5"/>
    </row>
    <row r="179" spans="14:16" ht="12.75" customHeight="1" x14ac:dyDescent="0.25">
      <c r="N179" s="5"/>
      <c r="O179" s="5"/>
      <c r="P179" s="5"/>
    </row>
    <row r="180" spans="14:16" ht="12.75" customHeight="1" x14ac:dyDescent="0.25">
      <c r="N180" s="5"/>
      <c r="O180" s="5"/>
      <c r="P180" s="5"/>
    </row>
    <row r="181" spans="14:16" ht="12.75" customHeight="1" x14ac:dyDescent="0.25">
      <c r="N181" s="5"/>
      <c r="O181" s="5"/>
      <c r="P181" s="5"/>
    </row>
    <row r="182" spans="14:16" ht="12.75" customHeight="1" x14ac:dyDescent="0.25">
      <c r="N182" s="5"/>
      <c r="O182" s="5"/>
      <c r="P182" s="5"/>
    </row>
    <row r="183" spans="14:16" ht="12.75" customHeight="1" x14ac:dyDescent="0.25">
      <c r="N183" s="5"/>
      <c r="O183" s="5"/>
      <c r="P183" s="5"/>
    </row>
    <row r="184" spans="14:16" ht="12.75" customHeight="1" x14ac:dyDescent="0.25">
      <c r="N184" s="5"/>
      <c r="O184" s="5"/>
      <c r="P184" s="5"/>
    </row>
    <row r="185" spans="14:16" ht="12.75" customHeight="1" x14ac:dyDescent="0.25">
      <c r="N185" s="5"/>
      <c r="O185" s="5"/>
      <c r="P185" s="5"/>
    </row>
    <row r="186" spans="14:16" ht="12.75" customHeight="1" x14ac:dyDescent="0.25">
      <c r="N186" s="5"/>
      <c r="O186" s="5"/>
      <c r="P186" s="5"/>
    </row>
    <row r="187" spans="14:16" ht="12.75" customHeight="1" x14ac:dyDescent="0.25">
      <c r="N187" s="5"/>
      <c r="O187" s="5"/>
      <c r="P187" s="5"/>
    </row>
    <row r="188" spans="14:16" ht="12.75" customHeight="1" x14ac:dyDescent="0.25">
      <c r="N188" s="5"/>
      <c r="O188" s="5"/>
      <c r="P188" s="5"/>
    </row>
    <row r="189" spans="14:16" ht="12.75" customHeight="1" x14ac:dyDescent="0.25">
      <c r="N189" s="5"/>
      <c r="O189" s="5"/>
      <c r="P189" s="5"/>
    </row>
    <row r="190" spans="14:16" ht="12.75" customHeight="1" x14ac:dyDescent="0.25">
      <c r="N190" s="5"/>
      <c r="O190" s="5"/>
      <c r="P190" s="5"/>
    </row>
    <row r="191" spans="14:16" ht="12.75" customHeight="1" x14ac:dyDescent="0.25">
      <c r="N191" s="5"/>
      <c r="O191" s="5"/>
      <c r="P191" s="5"/>
    </row>
    <row r="192" spans="14:16" ht="12.75" customHeight="1" x14ac:dyDescent="0.25">
      <c r="N192" s="5"/>
      <c r="O192" s="5"/>
      <c r="P192" s="5"/>
    </row>
    <row r="193" spans="14:16" ht="12.75" customHeight="1" x14ac:dyDescent="0.25">
      <c r="N193" s="5"/>
      <c r="O193" s="5"/>
      <c r="P193" s="5"/>
    </row>
    <row r="194" spans="14:16" ht="12.75" customHeight="1" x14ac:dyDescent="0.25">
      <c r="N194" s="5"/>
      <c r="O194" s="5"/>
      <c r="P194" s="5"/>
    </row>
    <row r="195" spans="14:16" ht="12.75" customHeight="1" x14ac:dyDescent="0.25">
      <c r="N195" s="5"/>
      <c r="O195" s="5"/>
      <c r="P195" s="5"/>
    </row>
    <row r="196" spans="14:16" ht="12.75" customHeight="1" x14ac:dyDescent="0.25">
      <c r="N196" s="5"/>
      <c r="O196" s="5"/>
      <c r="P196" s="5"/>
    </row>
    <row r="197" spans="14:16" ht="12.75" customHeight="1" x14ac:dyDescent="0.25">
      <c r="N197" s="5"/>
      <c r="O197" s="5"/>
      <c r="P197" s="5"/>
    </row>
    <row r="198" spans="14:16" ht="12.75" customHeight="1" x14ac:dyDescent="0.25">
      <c r="N198" s="5"/>
      <c r="O198" s="5"/>
      <c r="P198" s="5"/>
    </row>
    <row r="199" spans="14:16" ht="12.75" customHeight="1" x14ac:dyDescent="0.25">
      <c r="N199" s="5"/>
      <c r="O199" s="5"/>
      <c r="P199" s="5"/>
    </row>
    <row r="200" spans="14:16" ht="12.75" customHeight="1" x14ac:dyDescent="0.25">
      <c r="N200" s="5"/>
      <c r="O200" s="5"/>
      <c r="P200" s="5"/>
    </row>
    <row r="201" spans="14:16" ht="12.75" customHeight="1" x14ac:dyDescent="0.25">
      <c r="N201" s="5"/>
      <c r="O201" s="5"/>
      <c r="P201" s="5"/>
    </row>
    <row r="202" spans="14:16" ht="12.75" customHeight="1" x14ac:dyDescent="0.25">
      <c r="N202" s="5"/>
      <c r="O202" s="5"/>
      <c r="P202" s="5"/>
    </row>
    <row r="203" spans="14:16" ht="12.75" customHeight="1" x14ac:dyDescent="0.25">
      <c r="N203" s="5"/>
      <c r="O203" s="5"/>
      <c r="P203" s="5"/>
    </row>
    <row r="204" spans="14:16" ht="12.75" customHeight="1" x14ac:dyDescent="0.25">
      <c r="N204" s="5"/>
      <c r="O204" s="5"/>
      <c r="P204" s="5"/>
    </row>
    <row r="205" spans="14:16" ht="12.75" customHeight="1" x14ac:dyDescent="0.25">
      <c r="N205" s="5"/>
      <c r="O205" s="5"/>
      <c r="P205" s="5"/>
    </row>
    <row r="206" spans="14:16" ht="12.75" customHeight="1" x14ac:dyDescent="0.25">
      <c r="N206" s="5"/>
      <c r="O206" s="5"/>
      <c r="P206" s="5"/>
    </row>
    <row r="207" spans="14:16" ht="12.75" customHeight="1" x14ac:dyDescent="0.25">
      <c r="N207" s="5"/>
      <c r="O207" s="5"/>
      <c r="P207" s="5"/>
    </row>
    <row r="208" spans="14:16" ht="12.75" customHeight="1" x14ac:dyDescent="0.25">
      <c r="N208" s="5"/>
      <c r="O208" s="5"/>
      <c r="P208" s="5"/>
    </row>
    <row r="209" spans="14:16" ht="12.75" customHeight="1" x14ac:dyDescent="0.25">
      <c r="N209" s="5"/>
      <c r="O209" s="5"/>
      <c r="P209" s="5"/>
    </row>
    <row r="210" spans="14:16" ht="12.75" customHeight="1" x14ac:dyDescent="0.25">
      <c r="N210" s="5"/>
      <c r="O210" s="5"/>
      <c r="P210" s="5"/>
    </row>
    <row r="211" spans="14:16" ht="12.75" customHeight="1" x14ac:dyDescent="0.25">
      <c r="N211" s="5"/>
      <c r="O211" s="5"/>
      <c r="P211" s="5"/>
    </row>
    <row r="212" spans="14:16" ht="12.75" customHeight="1" x14ac:dyDescent="0.25">
      <c r="N212" s="5"/>
      <c r="O212" s="5"/>
      <c r="P212" s="5"/>
    </row>
    <row r="213" spans="14:16" ht="12.75" customHeight="1" x14ac:dyDescent="0.25">
      <c r="N213" s="5"/>
      <c r="O213" s="5"/>
      <c r="P213" s="5"/>
    </row>
    <row r="214" spans="14:16" ht="12.75" customHeight="1" x14ac:dyDescent="0.25">
      <c r="N214" s="5"/>
      <c r="O214" s="5"/>
      <c r="P214" s="5"/>
    </row>
    <row r="215" spans="14:16" ht="12.75" customHeight="1" x14ac:dyDescent="0.25">
      <c r="N215" s="5"/>
      <c r="O215" s="5"/>
      <c r="P215" s="5"/>
    </row>
    <row r="216" spans="14:16" ht="12.75" customHeight="1" x14ac:dyDescent="0.25">
      <c r="N216" s="5"/>
      <c r="O216" s="5"/>
      <c r="P216" s="5"/>
    </row>
    <row r="217" spans="14:16" ht="12.75" customHeight="1" x14ac:dyDescent="0.25">
      <c r="N217" s="5"/>
      <c r="O217" s="5"/>
      <c r="P217" s="5"/>
    </row>
    <row r="218" spans="14:16" ht="12.75" customHeight="1" x14ac:dyDescent="0.25">
      <c r="N218" s="5"/>
      <c r="O218" s="5"/>
      <c r="P218" s="5"/>
    </row>
    <row r="219" spans="14:16" ht="12.75" customHeight="1" x14ac:dyDescent="0.25">
      <c r="N219" s="5"/>
      <c r="O219" s="5"/>
      <c r="P219" s="5"/>
    </row>
    <row r="220" spans="14:16" ht="12.75" customHeight="1" x14ac:dyDescent="0.25">
      <c r="N220" s="5"/>
      <c r="O220" s="5"/>
      <c r="P220" s="5"/>
    </row>
    <row r="221" spans="14:16" ht="12.75" customHeight="1" x14ac:dyDescent="0.25">
      <c r="N221" s="5"/>
      <c r="O221" s="5"/>
      <c r="P221" s="5"/>
    </row>
    <row r="222" spans="14:16" ht="12.75" customHeight="1" x14ac:dyDescent="0.25">
      <c r="N222" s="5"/>
      <c r="O222" s="5"/>
      <c r="P222" s="5"/>
    </row>
    <row r="223" spans="14:16" ht="12.75" customHeight="1" x14ac:dyDescent="0.25">
      <c r="N223" s="5"/>
      <c r="O223" s="5"/>
      <c r="P223" s="5"/>
    </row>
    <row r="224" spans="14:16" ht="12.75" customHeight="1" x14ac:dyDescent="0.25">
      <c r="N224" s="5"/>
      <c r="O224" s="5"/>
      <c r="P224" s="5"/>
    </row>
    <row r="225" spans="14:16" ht="12.75" customHeight="1" x14ac:dyDescent="0.25">
      <c r="N225" s="5"/>
      <c r="O225" s="5"/>
      <c r="P225" s="5"/>
    </row>
    <row r="226" spans="14:16" ht="12.75" customHeight="1" x14ac:dyDescent="0.25">
      <c r="N226" s="5"/>
      <c r="O226" s="5"/>
      <c r="P226" s="5"/>
    </row>
    <row r="227" spans="14:16" ht="12.75" customHeight="1" x14ac:dyDescent="0.25">
      <c r="N227" s="5"/>
      <c r="O227" s="5"/>
      <c r="P227" s="5"/>
    </row>
    <row r="228" spans="14:16" ht="12.75" customHeight="1" x14ac:dyDescent="0.25">
      <c r="N228" s="5"/>
      <c r="O228" s="5"/>
      <c r="P228" s="5"/>
    </row>
    <row r="229" spans="14:16" ht="12.75" customHeight="1" x14ac:dyDescent="0.25">
      <c r="N229" s="5"/>
      <c r="O229" s="5"/>
      <c r="P229" s="5"/>
    </row>
    <row r="230" spans="14:16" ht="12.75" customHeight="1" x14ac:dyDescent="0.25">
      <c r="N230" s="5"/>
      <c r="O230" s="5"/>
      <c r="P230" s="5"/>
    </row>
    <row r="231" spans="14:16" ht="12.75" customHeight="1" x14ac:dyDescent="0.25">
      <c r="N231" s="5"/>
      <c r="O231" s="5"/>
      <c r="P231" s="5"/>
    </row>
    <row r="232" spans="14:16" ht="12.75" customHeight="1" x14ac:dyDescent="0.25">
      <c r="N232" s="5"/>
      <c r="O232" s="5"/>
      <c r="P232" s="5"/>
    </row>
    <row r="233" spans="14:16" ht="12.75" customHeight="1" x14ac:dyDescent="0.25">
      <c r="N233" s="5"/>
      <c r="O233" s="5"/>
      <c r="P233" s="5"/>
    </row>
    <row r="234" spans="14:16" ht="12.75" customHeight="1" x14ac:dyDescent="0.25">
      <c r="N234" s="5"/>
      <c r="O234" s="5"/>
      <c r="P234" s="5"/>
    </row>
    <row r="235" spans="14:16" ht="12.75" customHeight="1" x14ac:dyDescent="0.25">
      <c r="N235" s="5"/>
      <c r="O235" s="5"/>
      <c r="P235" s="5"/>
    </row>
    <row r="236" spans="14:16" ht="12.75" customHeight="1" x14ac:dyDescent="0.25">
      <c r="N236" s="5"/>
      <c r="O236" s="5"/>
      <c r="P236" s="5"/>
    </row>
    <row r="237" spans="14:16" ht="12.75" customHeight="1" x14ac:dyDescent="0.25">
      <c r="N237" s="5"/>
      <c r="O237" s="5"/>
      <c r="P237" s="5"/>
    </row>
    <row r="238" spans="14:16" ht="12.75" customHeight="1" x14ac:dyDescent="0.25">
      <c r="N238" s="5"/>
      <c r="O238" s="5"/>
      <c r="P238" s="5"/>
    </row>
    <row r="239" spans="14:16" ht="12.75" customHeight="1" x14ac:dyDescent="0.25">
      <c r="N239" s="5"/>
      <c r="O239" s="5"/>
      <c r="P239" s="5"/>
    </row>
    <row r="240" spans="14:16" ht="12.75" customHeight="1" x14ac:dyDescent="0.25">
      <c r="N240" s="5"/>
      <c r="O240" s="5"/>
      <c r="P240" s="5"/>
    </row>
    <row r="241" spans="14:16" ht="12.75" customHeight="1" x14ac:dyDescent="0.25">
      <c r="N241" s="5"/>
      <c r="O241" s="5"/>
      <c r="P241" s="5"/>
    </row>
    <row r="242" spans="14:16" ht="12.75" customHeight="1" x14ac:dyDescent="0.25">
      <c r="N242" s="5"/>
      <c r="O242" s="5"/>
      <c r="P242" s="5"/>
    </row>
    <row r="243" spans="14:16" ht="12.75" customHeight="1" x14ac:dyDescent="0.25">
      <c r="N243" s="5"/>
      <c r="O243" s="5"/>
      <c r="P243" s="5"/>
    </row>
    <row r="244" spans="14:16" ht="12.75" customHeight="1" x14ac:dyDescent="0.25">
      <c r="N244" s="5"/>
      <c r="O244" s="5"/>
      <c r="P244" s="5"/>
    </row>
    <row r="245" spans="14:16" ht="12.75" customHeight="1" x14ac:dyDescent="0.25">
      <c r="N245" s="5"/>
      <c r="O245" s="5"/>
      <c r="P245" s="5"/>
    </row>
    <row r="246" spans="14:16" ht="12.75" customHeight="1" x14ac:dyDescent="0.25">
      <c r="N246" s="5"/>
      <c r="O246" s="5"/>
      <c r="P246" s="5"/>
    </row>
    <row r="247" spans="14:16" ht="12.75" customHeight="1" x14ac:dyDescent="0.25">
      <c r="N247" s="5"/>
      <c r="O247" s="5"/>
      <c r="P247" s="5"/>
    </row>
    <row r="248" spans="14:16" ht="12.75" customHeight="1" x14ac:dyDescent="0.25">
      <c r="N248" s="5"/>
      <c r="O248" s="5"/>
      <c r="P248" s="5"/>
    </row>
    <row r="249" spans="14:16" ht="12.75" customHeight="1" x14ac:dyDescent="0.25">
      <c r="N249" s="5"/>
      <c r="O249" s="5"/>
      <c r="P249" s="5"/>
    </row>
    <row r="250" spans="14:16" ht="12.75" customHeight="1" x14ac:dyDescent="0.25">
      <c r="N250" s="5"/>
      <c r="O250" s="5"/>
      <c r="P250" s="5"/>
    </row>
    <row r="251" spans="14:16" ht="12.75" customHeight="1" x14ac:dyDescent="0.25">
      <c r="N251" s="5"/>
      <c r="O251" s="5"/>
      <c r="P251" s="5"/>
    </row>
    <row r="252" spans="14:16" ht="12.75" customHeight="1" x14ac:dyDescent="0.25">
      <c r="N252" s="5"/>
      <c r="O252" s="5"/>
      <c r="P252" s="5"/>
    </row>
    <row r="253" spans="14:16" ht="12.75" customHeight="1" x14ac:dyDescent="0.25">
      <c r="N253" s="5"/>
      <c r="O253" s="5"/>
      <c r="P253" s="5"/>
    </row>
    <row r="254" spans="14:16" ht="12.75" customHeight="1" x14ac:dyDescent="0.25">
      <c r="N254" s="5"/>
      <c r="O254" s="5"/>
      <c r="P254" s="5"/>
    </row>
    <row r="255" spans="14:16" ht="12.75" customHeight="1" x14ac:dyDescent="0.25">
      <c r="N255" s="5"/>
      <c r="O255" s="5"/>
      <c r="P255" s="5"/>
    </row>
    <row r="256" spans="14:1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0">
    <mergeCell ref="L38:M38"/>
    <mergeCell ref="H46:I46"/>
    <mergeCell ref="J46:K46"/>
    <mergeCell ref="F45:K45"/>
    <mergeCell ref="L39:M39"/>
    <mergeCell ref="L40:M40"/>
    <mergeCell ref="B21:E21"/>
    <mergeCell ref="C24:D24"/>
    <mergeCell ref="C40:E40"/>
    <mergeCell ref="B41:E41"/>
    <mergeCell ref="F46:G46"/>
    <mergeCell ref="B34:E34"/>
    <mergeCell ref="B35:E35"/>
    <mergeCell ref="B36:E36"/>
    <mergeCell ref="B37:E37"/>
    <mergeCell ref="C39:E39"/>
    <mergeCell ref="C38:E38"/>
    <mergeCell ref="Q5:Q6"/>
    <mergeCell ref="S6:V6"/>
    <mergeCell ref="M5:M6"/>
    <mergeCell ref="B2:F2"/>
    <mergeCell ref="F5:K5"/>
    <mergeCell ref="F6:G6"/>
    <mergeCell ref="H6:I6"/>
    <mergeCell ref="L5:L6"/>
    <mergeCell ref="J6:K6"/>
    <mergeCell ref="B5:B6"/>
    <mergeCell ref="C5:C6"/>
    <mergeCell ref="E5:E6"/>
    <mergeCell ref="T22:X25"/>
    <mergeCell ref="C22:D22"/>
    <mergeCell ref="C23:D23"/>
    <mergeCell ref="C25:D25"/>
    <mergeCell ref="O22:O33"/>
    <mergeCell ref="N22:N29"/>
    <mergeCell ref="C26:D26"/>
    <mergeCell ref="C31:D31"/>
    <mergeCell ref="N31:N33"/>
    <mergeCell ref="C33:D33"/>
    <mergeCell ref="C32:D32"/>
  </mergeCells>
  <conditionalFormatting sqref="E49 C50:D50">
    <cfRule type="cellIs" dxfId="86" priority="1" operator="greaterThan">
      <formula>0</formula>
    </cfRule>
  </conditionalFormatting>
  <conditionalFormatting sqref="M7">
    <cfRule type="cellIs" dxfId="85" priority="2" operator="lessThan">
      <formula>$Q$7</formula>
    </cfRule>
  </conditionalFormatting>
  <conditionalFormatting sqref="M10">
    <cfRule type="cellIs" dxfId="84" priority="3" operator="lessThan">
      <formula>$Q$10</formula>
    </cfRule>
  </conditionalFormatting>
  <conditionalFormatting sqref="M11">
    <cfRule type="cellIs" dxfId="83" priority="4" operator="lessThan">
      <formula>$Q$11</formula>
    </cfRule>
  </conditionalFormatting>
  <conditionalFormatting sqref="M12">
    <cfRule type="cellIs" dxfId="82" priority="5" operator="lessThan">
      <formula>$Q$12</formula>
    </cfRule>
  </conditionalFormatting>
  <conditionalFormatting sqref="M13">
    <cfRule type="cellIs" dxfId="81" priority="6" operator="lessThan">
      <formula>$Q$13</formula>
    </cfRule>
  </conditionalFormatting>
  <conditionalFormatting sqref="M14">
    <cfRule type="cellIs" dxfId="80" priority="7" operator="lessThan">
      <formula>$Q$14</formula>
    </cfRule>
  </conditionalFormatting>
  <conditionalFormatting sqref="M15">
    <cfRule type="cellIs" dxfId="79" priority="8" operator="lessThan">
      <formula>$Q$15</formula>
    </cfRule>
  </conditionalFormatting>
  <conditionalFormatting sqref="M16">
    <cfRule type="cellIs" dxfId="78" priority="9" operator="lessThan">
      <formula>$Q$16</formula>
    </cfRule>
  </conditionalFormatting>
  <conditionalFormatting sqref="M17">
    <cfRule type="cellIs" dxfId="77" priority="10" operator="lessThan">
      <formula>$Q$17</formula>
    </cfRule>
  </conditionalFormatting>
  <conditionalFormatting sqref="M18">
    <cfRule type="cellIs" dxfId="76" priority="11" operator="lessThan">
      <formula>$Q$18</formula>
    </cfRule>
  </conditionalFormatting>
  <conditionalFormatting sqref="M19">
    <cfRule type="cellIs" dxfId="75" priority="12" operator="lessThan">
      <formula>$Q$19</formula>
    </cfRule>
  </conditionalFormatting>
  <conditionalFormatting sqref="M20">
    <cfRule type="cellIs" dxfId="74" priority="13" operator="lessThan">
      <formula>$Q$20</formula>
    </cfRule>
  </conditionalFormatting>
  <conditionalFormatting sqref="M21">
    <cfRule type="cellIs" dxfId="73" priority="14" operator="lessThan">
      <formula>$Q$21</formula>
    </cfRule>
  </conditionalFormatting>
  <conditionalFormatting sqref="L36">
    <cfRule type="cellIs" dxfId="72" priority="15" operator="lessThan">
      <formula>$M$36</formula>
    </cfRule>
  </conditionalFormatting>
  <conditionalFormatting sqref="L36">
    <cfRule type="cellIs" dxfId="71" priority="16" operator="greaterThan">
      <formula>$M$36</formula>
    </cfRule>
  </conditionalFormatting>
  <conditionalFormatting sqref="V8:V9">
    <cfRule type="cellIs" dxfId="70" priority="17" operator="lessThan">
      <formula>$U$8</formula>
    </cfRule>
  </conditionalFormatting>
  <conditionalFormatting sqref="N22:N23">
    <cfRule type="cellIs" dxfId="69" priority="18" operator="lessThan">
      <formula>630</formula>
    </cfRule>
  </conditionalFormatting>
  <conditionalFormatting sqref="O22:O33">
    <cfRule type="cellIs" dxfId="68" priority="19" operator="lessThan">
      <formula>#REF!</formula>
    </cfRule>
  </conditionalFormatting>
  <conditionalFormatting sqref="J37:K37">
    <cfRule type="cellIs" dxfId="67" priority="20" operator="lessThan">
      <formula>$J$46</formula>
    </cfRule>
  </conditionalFormatting>
  <conditionalFormatting sqref="M37">
    <cfRule type="cellIs" dxfId="66" priority="21" operator="lessThan">
      <formula>$Q$34</formula>
    </cfRule>
  </conditionalFormatting>
  <conditionalFormatting sqref="M8">
    <cfRule type="cellIs" dxfId="65" priority="22" operator="lessThan">
      <formula>$Q$8</formula>
    </cfRule>
  </conditionalFormatting>
  <conditionalFormatting sqref="M9">
    <cfRule type="cellIs" dxfId="64" priority="23" operator="lessThan">
      <formula>$Q$9</formula>
    </cfRule>
  </conditionalFormatting>
  <conditionalFormatting sqref="H37:I37">
    <cfRule type="cellIs" dxfId="63" priority="24" operator="greaterThan">
      <formula>$H$46</formula>
    </cfRule>
  </conditionalFormatting>
  <conditionalFormatting sqref="H37:I37">
    <cfRule type="cellIs" dxfId="62" priority="25" operator="lessThan">
      <formula>$H$46</formula>
    </cfRule>
  </conditionalFormatting>
  <conditionalFormatting sqref="F37:G37">
    <cfRule type="cellIs" dxfId="61" priority="26" operator="lessThan">
      <formula>$F$46</formula>
    </cfRule>
  </conditionalFormatting>
  <conditionalFormatting sqref="O22:O33">
    <cfRule type="cellIs" dxfId="60" priority="27" operator="lessThan">
      <formula>#REF!</formula>
    </cfRule>
  </conditionalFormatting>
  <conditionalFormatting sqref="J37">
    <cfRule type="cellIs" dxfId="59" priority="28" operator="greaterThan">
      <formula>$J$46</formula>
    </cfRule>
  </conditionalFormatting>
  <conditionalFormatting sqref="J37">
    <cfRule type="cellIs" dxfId="58" priority="29" operator="lessThan">
      <formula>$J$46</formula>
    </cfRule>
  </conditionalFormatting>
  <dataValidations count="2">
    <dataValidation type="list" allowBlank="1" showErrorMessage="1" sqref="D8">
      <formula1>$T$16:$T$18</formula1>
    </dataValidation>
    <dataValidation type="list" allowBlank="1" showErrorMessage="1" sqref="E22:E29 E31:E33 F36:K36">
      <formula1>$T$8:$T$11</formula1>
    </dataValidation>
  </dataValidations>
  <printOptions horizontalCentered="1"/>
  <pageMargins left="0.78740157480314965" right="0.39370078740157483" top="0.98425196850393704" bottom="0.98425196850393704" header="0" footer="0"/>
  <pageSetup paperSize="9" orientation="landscape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="70" zoomScaleNormal="70" workbookViewId="0">
      <pane ySplit="10" topLeftCell="A11" activePane="bottomLeft" state="frozen"/>
      <selection pane="bottomLeft" activeCell="F16" sqref="F16:H16"/>
    </sheetView>
  </sheetViews>
  <sheetFormatPr defaultColWidth="9.21875" defaultRowHeight="13.2" x14ac:dyDescent="0.25"/>
  <cols>
    <col min="1" max="1" width="22.21875" style="303" customWidth="1"/>
    <col min="2" max="2" width="3.44140625" style="303" customWidth="1"/>
    <col min="3" max="3" width="45.77734375" style="303" customWidth="1"/>
    <col min="4" max="5" width="9" style="303" customWidth="1"/>
    <col min="6" max="7" width="5.77734375" style="303" customWidth="1"/>
    <col min="8" max="8" width="8.21875" style="303" customWidth="1"/>
    <col min="9" max="9" width="19.21875" style="303" customWidth="1"/>
    <col min="10" max="10" width="4.77734375" style="303" customWidth="1"/>
    <col min="11" max="11" width="5" style="303" customWidth="1"/>
    <col min="12" max="12" width="6.21875" style="303" customWidth="1"/>
    <col min="13" max="13" width="9.21875" style="303"/>
    <col min="14" max="14" width="19.44140625" style="303" customWidth="1"/>
    <col min="15" max="15" width="14.21875" style="303" customWidth="1"/>
    <col min="16" max="16" width="17.77734375" style="303" customWidth="1"/>
    <col min="17" max="17" width="14.5546875" style="303" customWidth="1"/>
    <col min="18" max="16384" width="9.21875" style="303"/>
  </cols>
  <sheetData>
    <row r="1" spans="2:15" ht="22.8" x14ac:dyDescent="0.4">
      <c r="B1" s="302" t="s">
        <v>1</v>
      </c>
      <c r="E1" s="304"/>
    </row>
    <row r="2" spans="2:15" ht="21" x14ac:dyDescent="0.4">
      <c r="B2" s="305" t="s">
        <v>244</v>
      </c>
      <c r="E2" s="304"/>
    </row>
    <row r="3" spans="2:15" ht="15.6" x14ac:dyDescent="0.3">
      <c r="B3" s="306" t="s">
        <v>245</v>
      </c>
      <c r="C3" s="306"/>
      <c r="D3" s="306"/>
      <c r="E3" s="306"/>
      <c r="F3" s="306"/>
    </row>
    <row r="4" spans="2:15" ht="15" x14ac:dyDescent="0.25">
      <c r="B4" s="209" t="s">
        <v>15</v>
      </c>
      <c r="E4" s="307"/>
    </row>
    <row r="5" spans="2:15" ht="15" x14ac:dyDescent="0.25">
      <c r="B5" s="308" t="s">
        <v>3</v>
      </c>
    </row>
    <row r="6" spans="2:15" ht="15" x14ac:dyDescent="0.25">
      <c r="B6" s="6" t="s">
        <v>23</v>
      </c>
      <c r="C6"/>
    </row>
    <row r="7" spans="2:15" ht="15" x14ac:dyDescent="0.25">
      <c r="B7" s="308"/>
      <c r="C7" s="320" t="s">
        <v>150</v>
      </c>
      <c r="D7" s="29" t="s">
        <v>151</v>
      </c>
    </row>
    <row r="8" spans="2:15" ht="15" x14ac:dyDescent="0.25">
      <c r="B8" s="308"/>
    </row>
    <row r="9" spans="2:15" ht="21" customHeight="1" x14ac:dyDescent="0.25">
      <c r="B9" s="661" t="s">
        <v>4</v>
      </c>
      <c r="C9" s="662" t="s">
        <v>5</v>
      </c>
      <c r="D9" s="309"/>
      <c r="E9" s="663"/>
      <c r="F9" s="662" t="s">
        <v>6</v>
      </c>
      <c r="G9" s="665"/>
      <c r="H9" s="665"/>
      <c r="I9" s="666" t="s">
        <v>217</v>
      </c>
    </row>
    <row r="10" spans="2:15" ht="29.25" customHeight="1" x14ac:dyDescent="0.25">
      <c r="B10" s="661"/>
      <c r="C10" s="662"/>
      <c r="D10" s="310"/>
      <c r="E10" s="664"/>
      <c r="F10" s="393" t="s">
        <v>8</v>
      </c>
      <c r="G10" s="393" t="s">
        <v>9</v>
      </c>
      <c r="H10" s="393" t="s">
        <v>10</v>
      </c>
      <c r="I10" s="666"/>
      <c r="M10" s="671" t="s">
        <v>47</v>
      </c>
      <c r="N10" s="672"/>
      <c r="O10" s="673"/>
    </row>
    <row r="11" spans="2:15" x14ac:dyDescent="0.25">
      <c r="B11" s="311">
        <v>1</v>
      </c>
      <c r="C11" s="312" t="s">
        <v>14</v>
      </c>
      <c r="D11" s="313"/>
      <c r="E11" s="314"/>
      <c r="F11" s="315">
        <v>2</v>
      </c>
      <c r="G11" s="315">
        <v>2</v>
      </c>
      <c r="H11" s="315">
        <v>2</v>
      </c>
      <c r="I11" s="316">
        <f>SUM(F11:H11)</f>
        <v>6</v>
      </c>
      <c r="M11" s="311"/>
      <c r="N11" s="317" t="s">
        <v>51</v>
      </c>
      <c r="O11" s="317" t="s">
        <v>52</v>
      </c>
    </row>
    <row r="12" spans="2:15" ht="15" customHeight="1" x14ac:dyDescent="0.25">
      <c r="B12" s="311">
        <v>2</v>
      </c>
      <c r="C12" s="312" t="s">
        <v>25</v>
      </c>
      <c r="D12" s="318" t="s">
        <v>251</v>
      </c>
      <c r="E12" s="314"/>
      <c r="F12" s="315">
        <v>2</v>
      </c>
      <c r="G12" s="315">
        <v>2</v>
      </c>
      <c r="H12" s="315">
        <v>1</v>
      </c>
      <c r="I12" s="316">
        <f t="shared" ref="I12:I24" si="0">SUM(F12:H12)</f>
        <v>5</v>
      </c>
      <c r="M12" s="317" t="s">
        <v>56</v>
      </c>
      <c r="N12" s="370" t="s">
        <v>150</v>
      </c>
      <c r="O12" s="319">
        <v>450</v>
      </c>
    </row>
    <row r="13" spans="2:15" x14ac:dyDescent="0.25">
      <c r="B13" s="311">
        <v>3</v>
      </c>
      <c r="C13" s="312" t="s">
        <v>27</v>
      </c>
      <c r="D13" s="313"/>
      <c r="E13" s="314"/>
      <c r="F13" s="315">
        <v>1</v>
      </c>
      <c r="G13" s="315">
        <v>1</v>
      </c>
      <c r="H13" s="315">
        <v>1</v>
      </c>
      <c r="I13" s="316">
        <f t="shared" si="0"/>
        <v>3</v>
      </c>
    </row>
    <row r="14" spans="2:15" x14ac:dyDescent="0.25">
      <c r="B14" s="311">
        <v>4</v>
      </c>
      <c r="C14" s="312" t="s">
        <v>30</v>
      </c>
      <c r="D14" s="313"/>
      <c r="E14" s="314"/>
      <c r="F14" s="315"/>
      <c r="G14" s="315"/>
      <c r="H14" s="315">
        <v>1</v>
      </c>
      <c r="I14" s="316">
        <f t="shared" si="0"/>
        <v>1</v>
      </c>
      <c r="M14" s="321"/>
      <c r="N14" s="322"/>
      <c r="O14" s="323"/>
    </row>
    <row r="15" spans="2:15" x14ac:dyDescent="0.25">
      <c r="B15" s="311">
        <v>5</v>
      </c>
      <c r="C15" s="312" t="s">
        <v>33</v>
      </c>
      <c r="D15" s="313"/>
      <c r="E15" s="314"/>
      <c r="F15" s="315">
        <v>2</v>
      </c>
      <c r="G15" s="315"/>
      <c r="H15" s="315"/>
      <c r="I15" s="316">
        <f t="shared" si="0"/>
        <v>2</v>
      </c>
      <c r="M15" s="321"/>
      <c r="N15" s="322"/>
      <c r="O15" s="323"/>
    </row>
    <row r="16" spans="2:15" x14ac:dyDescent="0.25">
      <c r="B16" s="311">
        <v>6</v>
      </c>
      <c r="C16" s="312" t="s">
        <v>32</v>
      </c>
      <c r="D16" s="313"/>
      <c r="E16" s="314"/>
      <c r="F16" s="315">
        <v>1</v>
      </c>
      <c r="G16" s="315">
        <v>1</v>
      </c>
      <c r="H16" s="315">
        <v>1</v>
      </c>
      <c r="I16" s="316">
        <f t="shared" si="0"/>
        <v>3</v>
      </c>
    </row>
    <row r="17" spans="1:17" x14ac:dyDescent="0.25">
      <c r="B17" s="311">
        <v>7</v>
      </c>
      <c r="C17" s="312" t="s">
        <v>35</v>
      </c>
      <c r="D17" s="313"/>
      <c r="E17" s="314"/>
      <c r="F17" s="324" t="s">
        <v>250</v>
      </c>
      <c r="G17" s="324" t="s">
        <v>250</v>
      </c>
      <c r="H17" s="324" t="s">
        <v>250</v>
      </c>
      <c r="I17" s="316">
        <f t="shared" si="0"/>
        <v>0</v>
      </c>
    </row>
    <row r="18" spans="1:17" x14ac:dyDescent="0.25">
      <c r="B18" s="311">
        <v>8</v>
      </c>
      <c r="C18" s="312" t="s">
        <v>37</v>
      </c>
      <c r="D18" s="313"/>
      <c r="E18" s="314"/>
      <c r="F18" s="324" t="s">
        <v>250</v>
      </c>
      <c r="G18" s="324" t="s">
        <v>250</v>
      </c>
      <c r="H18" s="324" t="s">
        <v>250</v>
      </c>
      <c r="I18" s="316">
        <f t="shared" si="0"/>
        <v>0</v>
      </c>
    </row>
    <row r="19" spans="1:17" x14ac:dyDescent="0.25">
      <c r="B19" s="311">
        <v>9</v>
      </c>
      <c r="C19" s="312" t="s">
        <v>39</v>
      </c>
      <c r="D19" s="313"/>
      <c r="E19" s="314"/>
      <c r="F19" s="315">
        <v>1</v>
      </c>
      <c r="G19" s="315">
        <v>1</v>
      </c>
      <c r="H19" s="315">
        <v>1</v>
      </c>
      <c r="I19" s="316">
        <f t="shared" si="0"/>
        <v>3</v>
      </c>
      <c r="M19" s="303" t="s">
        <v>67</v>
      </c>
    </row>
    <row r="20" spans="1:17" x14ac:dyDescent="0.25">
      <c r="B20" s="311">
        <v>10</v>
      </c>
      <c r="C20" s="312" t="s">
        <v>40</v>
      </c>
      <c r="D20" s="313"/>
      <c r="E20" s="314"/>
      <c r="F20" s="315">
        <v>2</v>
      </c>
      <c r="G20" s="315">
        <v>2</v>
      </c>
      <c r="H20" s="315">
        <v>1</v>
      </c>
      <c r="I20" s="316">
        <f t="shared" si="0"/>
        <v>5</v>
      </c>
      <c r="N20" s="15" t="s">
        <v>251</v>
      </c>
      <c r="O20" s="55" t="s">
        <v>252</v>
      </c>
    </row>
    <row r="21" spans="1:17" x14ac:dyDescent="0.25">
      <c r="B21" s="311">
        <v>11</v>
      </c>
      <c r="C21" s="312" t="s">
        <v>41</v>
      </c>
      <c r="D21" s="313"/>
      <c r="E21" s="314"/>
      <c r="F21" s="315">
        <v>1</v>
      </c>
      <c r="G21" s="315"/>
      <c r="H21" s="315"/>
      <c r="I21" s="316">
        <f t="shared" si="0"/>
        <v>1</v>
      </c>
      <c r="N21" s="15" t="s">
        <v>253</v>
      </c>
      <c r="O21" s="55" t="s">
        <v>254</v>
      </c>
    </row>
    <row r="22" spans="1:17" x14ac:dyDescent="0.25">
      <c r="B22" s="311">
        <v>12</v>
      </c>
      <c r="C22" s="312" t="s">
        <v>74</v>
      </c>
      <c r="D22" s="313"/>
      <c r="E22" s="314"/>
      <c r="F22" s="315">
        <v>3</v>
      </c>
      <c r="G22" s="315">
        <v>3</v>
      </c>
      <c r="H22" s="315">
        <v>3</v>
      </c>
      <c r="I22" s="316">
        <f t="shared" si="0"/>
        <v>9</v>
      </c>
      <c r="N22" s="15" t="s">
        <v>255</v>
      </c>
      <c r="O22" s="55" t="s">
        <v>256</v>
      </c>
    </row>
    <row r="23" spans="1:17" x14ac:dyDescent="0.25">
      <c r="B23" s="311">
        <v>13</v>
      </c>
      <c r="C23" s="326" t="s">
        <v>75</v>
      </c>
      <c r="D23" s="327"/>
      <c r="E23" s="314"/>
      <c r="F23" s="315">
        <v>1</v>
      </c>
      <c r="G23" s="315"/>
      <c r="H23" s="315"/>
      <c r="I23" s="316">
        <f t="shared" si="0"/>
        <v>1</v>
      </c>
    </row>
    <row r="24" spans="1:17" x14ac:dyDescent="0.25">
      <c r="B24" s="311">
        <v>14</v>
      </c>
      <c r="C24" s="326" t="s">
        <v>76</v>
      </c>
      <c r="D24" s="328"/>
      <c r="E24" s="329"/>
      <c r="F24" s="315">
        <v>1</v>
      </c>
      <c r="G24" s="315">
        <v>1</v>
      </c>
      <c r="H24" s="315">
        <v>1</v>
      </c>
      <c r="I24" s="316">
        <f t="shared" si="0"/>
        <v>3</v>
      </c>
    </row>
    <row r="25" spans="1:17" x14ac:dyDescent="0.25">
      <c r="B25" s="330" t="s">
        <v>225</v>
      </c>
      <c r="C25" s="331"/>
      <c r="D25" s="332"/>
      <c r="E25" s="333"/>
      <c r="F25" s="334">
        <f t="shared" ref="F25:H25" si="1">SUM(F11:F24)</f>
        <v>17</v>
      </c>
      <c r="G25" s="335">
        <f t="shared" si="1"/>
        <v>13</v>
      </c>
      <c r="H25" s="335">
        <f t="shared" si="1"/>
        <v>12</v>
      </c>
      <c r="I25" s="334">
        <f>SUM(I11:I24)</f>
        <v>42</v>
      </c>
    </row>
    <row r="26" spans="1:17" ht="12.75" customHeight="1" x14ac:dyDescent="0.25">
      <c r="A26" s="158">
        <f t="shared" ref="A26:A33" si="2">LEN(C26)</f>
        <v>19</v>
      </c>
      <c r="B26" s="336">
        <v>17</v>
      </c>
      <c r="C26" s="674" t="s">
        <v>167</v>
      </c>
      <c r="D26" s="675"/>
      <c r="E26" s="365" t="s">
        <v>150</v>
      </c>
      <c r="F26" s="366"/>
      <c r="G26" s="366"/>
      <c r="H26" s="366">
        <v>1</v>
      </c>
      <c r="I26" s="395">
        <f>SUM(F26:H26)</f>
        <v>1</v>
      </c>
      <c r="J26" s="676">
        <f>SUM(I26:I31)</f>
        <v>20</v>
      </c>
      <c r="K26" s="678">
        <f>SUM(J26,J33)</f>
        <v>50</v>
      </c>
      <c r="M26" s="322"/>
      <c r="N26" s="371"/>
      <c r="O26" s="371"/>
      <c r="P26" s="371"/>
      <c r="Q26" s="371"/>
    </row>
    <row r="27" spans="1:17" x14ac:dyDescent="0.25">
      <c r="A27" s="158">
        <f t="shared" si="2"/>
        <v>39</v>
      </c>
      <c r="B27" s="336">
        <v>19</v>
      </c>
      <c r="C27" s="680" t="s">
        <v>301</v>
      </c>
      <c r="D27" s="681"/>
      <c r="E27" s="367" t="s">
        <v>150</v>
      </c>
      <c r="F27" s="346">
        <v>1</v>
      </c>
      <c r="G27" s="346"/>
      <c r="H27" s="346"/>
      <c r="I27" s="395">
        <f t="shared" ref="I27:I31" si="3">SUM(F27:H27)</f>
        <v>1</v>
      </c>
      <c r="J27" s="677"/>
      <c r="K27" s="679"/>
      <c r="M27" s="337"/>
      <c r="N27" s="371"/>
      <c r="O27" s="371"/>
      <c r="P27" s="371"/>
      <c r="Q27" s="371"/>
    </row>
    <row r="28" spans="1:17" x14ac:dyDescent="0.25">
      <c r="A28" s="158">
        <f t="shared" si="2"/>
        <v>41</v>
      </c>
      <c r="B28" s="336">
        <v>21</v>
      </c>
      <c r="C28" s="682" t="s">
        <v>172</v>
      </c>
      <c r="D28" s="683"/>
      <c r="E28" s="367" t="s">
        <v>150</v>
      </c>
      <c r="F28" s="346">
        <v>1</v>
      </c>
      <c r="G28" s="346">
        <v>1</v>
      </c>
      <c r="H28" s="346">
        <v>1</v>
      </c>
      <c r="I28" s="395">
        <f t="shared" si="3"/>
        <v>3</v>
      </c>
      <c r="J28" s="677"/>
      <c r="K28" s="679"/>
      <c r="M28" s="337"/>
      <c r="N28" s="371"/>
      <c r="O28" s="371"/>
      <c r="P28" s="371"/>
      <c r="Q28" s="371"/>
    </row>
    <row r="29" spans="1:17" x14ac:dyDescent="0.25">
      <c r="A29" s="158">
        <f t="shared" si="2"/>
        <v>21</v>
      </c>
      <c r="B29" s="336">
        <v>22</v>
      </c>
      <c r="C29" s="682" t="s">
        <v>173</v>
      </c>
      <c r="D29" s="683"/>
      <c r="E29" s="367" t="s">
        <v>150</v>
      </c>
      <c r="F29" s="346">
        <v>1</v>
      </c>
      <c r="G29" s="346">
        <v>2</v>
      </c>
      <c r="H29" s="346">
        <v>2</v>
      </c>
      <c r="I29" s="395">
        <f t="shared" si="3"/>
        <v>5</v>
      </c>
      <c r="J29" s="677"/>
      <c r="K29" s="679"/>
      <c r="M29" s="337"/>
      <c r="N29" s="371"/>
      <c r="O29" s="371"/>
      <c r="P29" s="371"/>
      <c r="Q29" s="371"/>
    </row>
    <row r="30" spans="1:17" x14ac:dyDescent="0.25">
      <c r="A30" s="158">
        <f t="shared" si="2"/>
        <v>36</v>
      </c>
      <c r="B30" s="336">
        <v>24</v>
      </c>
      <c r="C30" s="682" t="s">
        <v>174</v>
      </c>
      <c r="D30" s="683"/>
      <c r="E30" s="367" t="s">
        <v>150</v>
      </c>
      <c r="F30" s="346">
        <v>2</v>
      </c>
      <c r="G30" s="346">
        <v>1</v>
      </c>
      <c r="H30" s="346">
        <v>3</v>
      </c>
      <c r="I30" s="395">
        <f t="shared" si="3"/>
        <v>6</v>
      </c>
      <c r="J30" s="677"/>
      <c r="K30" s="679"/>
      <c r="M30" s="337"/>
      <c r="N30" s="371"/>
      <c r="O30" s="371"/>
      <c r="P30" s="371"/>
      <c r="Q30" s="371"/>
    </row>
    <row r="31" spans="1:17" x14ac:dyDescent="0.25">
      <c r="A31" s="158">
        <f t="shared" si="2"/>
        <v>34</v>
      </c>
      <c r="B31" s="336">
        <v>25</v>
      </c>
      <c r="C31" s="684" t="s">
        <v>175</v>
      </c>
      <c r="D31" s="685"/>
      <c r="E31" s="368" t="s">
        <v>150</v>
      </c>
      <c r="F31" s="369">
        <v>1</v>
      </c>
      <c r="G31" s="369">
        <v>2</v>
      </c>
      <c r="H31" s="369">
        <v>1</v>
      </c>
      <c r="I31" s="395">
        <f t="shared" si="3"/>
        <v>4</v>
      </c>
      <c r="J31" s="677"/>
      <c r="K31" s="679"/>
      <c r="M31" s="337"/>
      <c r="N31" s="371"/>
      <c r="O31" s="371"/>
      <c r="P31" s="371"/>
      <c r="Q31" s="371"/>
    </row>
    <row r="32" spans="1:17" x14ac:dyDescent="0.25">
      <c r="B32" s="338" t="s">
        <v>95</v>
      </c>
      <c r="C32" s="339"/>
      <c r="D32" s="340"/>
      <c r="E32" s="341"/>
      <c r="F32" s="342">
        <f t="shared" ref="F32:H32" si="4">SUM(F26:F31)</f>
        <v>6</v>
      </c>
      <c r="G32" s="343">
        <f t="shared" si="4"/>
        <v>6</v>
      </c>
      <c r="H32" s="343">
        <f t="shared" si="4"/>
        <v>8</v>
      </c>
      <c r="I32" s="342">
        <f>SUM(F32:H32)</f>
        <v>20</v>
      </c>
      <c r="K32" s="679"/>
    </row>
    <row r="33" spans="1:15" x14ac:dyDescent="0.25">
      <c r="A33" s="158">
        <f t="shared" si="2"/>
        <v>18</v>
      </c>
      <c r="B33" s="345">
        <v>25</v>
      </c>
      <c r="C33" s="686" t="s">
        <v>230</v>
      </c>
      <c r="D33" s="687"/>
      <c r="E33" s="367" t="s">
        <v>150</v>
      </c>
      <c r="F33" s="346">
        <v>6</v>
      </c>
      <c r="G33" s="346">
        <v>12</v>
      </c>
      <c r="H33" s="346">
        <v>12</v>
      </c>
      <c r="I33" s="395">
        <f>SUM(F33:H33)</f>
        <v>30</v>
      </c>
      <c r="J33" s="347">
        <f>I33</f>
        <v>30</v>
      </c>
      <c r="K33" s="679"/>
      <c r="L33" s="348">
        <f>J33/K26*100</f>
        <v>60</v>
      </c>
      <c r="N33" s="349" t="s">
        <v>265</v>
      </c>
      <c r="O33" s="344"/>
    </row>
    <row r="34" spans="1:15" x14ac:dyDescent="0.25">
      <c r="B34" s="688" t="s">
        <v>103</v>
      </c>
      <c r="C34" s="689"/>
      <c r="D34" s="689"/>
      <c r="E34" s="690"/>
      <c r="F34" s="343">
        <f t="shared" ref="F34:H34" si="5">SUM(F33:F33)</f>
        <v>6</v>
      </c>
      <c r="G34" s="343">
        <f t="shared" si="5"/>
        <v>12</v>
      </c>
      <c r="H34" s="343">
        <f t="shared" si="5"/>
        <v>12</v>
      </c>
      <c r="I34" s="342">
        <f>SUM(F34:H34)</f>
        <v>30</v>
      </c>
    </row>
    <row r="35" spans="1:15" x14ac:dyDescent="0.25">
      <c r="B35" s="691" t="s">
        <v>238</v>
      </c>
      <c r="C35" s="692"/>
      <c r="D35" s="692"/>
      <c r="E35" s="693"/>
      <c r="F35" s="350">
        <f t="shared" ref="F35:H35" si="6">F32+F34</f>
        <v>12</v>
      </c>
      <c r="G35" s="350">
        <f t="shared" si="6"/>
        <v>18</v>
      </c>
      <c r="H35" s="350">
        <f t="shared" si="6"/>
        <v>20</v>
      </c>
      <c r="I35" s="396">
        <f>SUM(F35:H35)</f>
        <v>50</v>
      </c>
    </row>
    <row r="36" spans="1:15" x14ac:dyDescent="0.25">
      <c r="B36" s="694" t="s">
        <v>119</v>
      </c>
      <c r="C36" s="695"/>
      <c r="D36" s="695"/>
      <c r="E36" s="696"/>
      <c r="F36" s="351"/>
      <c r="G36" s="352"/>
      <c r="H36" s="352" t="s">
        <v>150</v>
      </c>
      <c r="I36" s="353">
        <f>COUNTA(F36:H36)</f>
        <v>1</v>
      </c>
    </row>
    <row r="37" spans="1:15" ht="23.25" customHeight="1" x14ac:dyDescent="0.25">
      <c r="B37" s="697" t="s">
        <v>239</v>
      </c>
      <c r="C37" s="698"/>
      <c r="D37" s="698"/>
      <c r="E37" s="699"/>
      <c r="F37" s="354">
        <f t="shared" ref="F37:H37" si="7">F25+F35</f>
        <v>29</v>
      </c>
      <c r="G37" s="354">
        <f t="shared" si="7"/>
        <v>31</v>
      </c>
      <c r="H37" s="354">
        <f t="shared" si="7"/>
        <v>32</v>
      </c>
      <c r="I37" s="354">
        <f>SUM(F37:H37)</f>
        <v>92</v>
      </c>
    </row>
    <row r="38" spans="1:15" ht="15.75" customHeight="1" x14ac:dyDescent="0.25">
      <c r="A38" s="344"/>
      <c r="B38" s="355">
        <v>1</v>
      </c>
      <c r="C38" s="668" t="s">
        <v>269</v>
      </c>
      <c r="D38" s="669"/>
      <c r="E38" s="670"/>
      <c r="F38" s="356"/>
      <c r="G38" s="356">
        <v>1</v>
      </c>
      <c r="H38" s="356">
        <v>2</v>
      </c>
      <c r="I38" s="356">
        <f>SUM(F38:H38)</f>
        <v>3</v>
      </c>
      <c r="J38" s="344"/>
      <c r="K38" s="344"/>
      <c r="L38" s="344"/>
      <c r="M38" s="344"/>
      <c r="N38" s="344"/>
      <c r="O38" s="344"/>
    </row>
    <row r="39" spans="1:15" ht="27" customHeight="1" x14ac:dyDescent="0.25">
      <c r="A39" s="344"/>
      <c r="B39" s="697" t="s">
        <v>239</v>
      </c>
      <c r="C39" s="698"/>
      <c r="D39" s="698"/>
      <c r="E39" s="698"/>
      <c r="F39" s="698"/>
      <c r="G39" s="698"/>
      <c r="H39" s="698"/>
      <c r="I39" s="357">
        <f>SUM(I38,I37)</f>
        <v>95</v>
      </c>
      <c r="J39" s="344"/>
      <c r="K39" s="344"/>
      <c r="L39" s="344"/>
      <c r="M39" s="344"/>
      <c r="N39" s="344"/>
      <c r="O39" s="344"/>
    </row>
    <row r="40" spans="1:15" ht="12.75" customHeight="1" x14ac:dyDescent="0.25">
      <c r="A40" s="344"/>
      <c r="B40" s="311">
        <v>1</v>
      </c>
      <c r="C40" s="668" t="s">
        <v>125</v>
      </c>
      <c r="D40" s="669"/>
      <c r="E40" s="670"/>
      <c r="F40" s="356">
        <v>2</v>
      </c>
      <c r="G40" s="356">
        <v>2</v>
      </c>
      <c r="H40" s="356">
        <v>2</v>
      </c>
      <c r="I40" s="358" t="s">
        <v>148</v>
      </c>
      <c r="J40" s="344"/>
      <c r="K40" s="344"/>
      <c r="L40" s="344"/>
      <c r="M40" s="344"/>
      <c r="N40" s="344"/>
      <c r="O40" s="344"/>
    </row>
    <row r="41" spans="1:15" x14ac:dyDescent="0.25">
      <c r="B41" s="311">
        <v>3</v>
      </c>
      <c r="C41" s="700" t="s">
        <v>240</v>
      </c>
      <c r="D41" s="701"/>
      <c r="E41" s="702"/>
      <c r="F41" s="356">
        <v>0.5</v>
      </c>
      <c r="G41" s="356">
        <v>0.5</v>
      </c>
      <c r="H41" s="356">
        <v>0.5</v>
      </c>
      <c r="I41" s="358" t="s">
        <v>148</v>
      </c>
    </row>
    <row r="42" spans="1:15" x14ac:dyDescent="0.25">
      <c r="B42" s="311">
        <v>4</v>
      </c>
      <c r="C42" s="668" t="s">
        <v>134</v>
      </c>
      <c r="D42" s="669"/>
      <c r="E42" s="670"/>
      <c r="F42" s="356" t="s">
        <v>135</v>
      </c>
      <c r="G42" s="356"/>
      <c r="H42" s="356" t="s">
        <v>135</v>
      </c>
      <c r="I42" s="358" t="s">
        <v>148</v>
      </c>
    </row>
    <row r="43" spans="1:15" x14ac:dyDescent="0.25">
      <c r="B43" s="703" t="s">
        <v>138</v>
      </c>
      <c r="C43" s="704"/>
      <c r="D43" s="704"/>
      <c r="E43" s="705"/>
      <c r="F43" s="359">
        <f>F37+SUM(F38:F41)/2</f>
        <v>30.25</v>
      </c>
      <c r="G43" s="359">
        <f>G37+SUM(G38:G41)/2</f>
        <v>32.75</v>
      </c>
      <c r="H43" s="359">
        <f>H37+SUM(H38:H41)/2</f>
        <v>34.25</v>
      </c>
      <c r="I43" s="359">
        <f>SUM(F43:H43)</f>
        <v>97.25</v>
      </c>
    </row>
    <row r="44" spans="1:15" x14ac:dyDescent="0.25">
      <c r="B44" s="360"/>
      <c r="C44" s="361"/>
      <c r="D44" s="361"/>
      <c r="E44" s="361"/>
      <c r="F44" s="362"/>
      <c r="G44" s="362"/>
      <c r="H44" s="362"/>
      <c r="I44" s="362"/>
    </row>
    <row r="45" spans="1:15" x14ac:dyDescent="0.25">
      <c r="B45" s="360"/>
      <c r="C45" s="363" t="s">
        <v>79</v>
      </c>
      <c r="D45" s="363"/>
      <c r="E45" s="363"/>
      <c r="F45" s="363"/>
      <c r="G45" s="363"/>
      <c r="H45" s="363"/>
      <c r="I45" s="363"/>
    </row>
    <row r="47" spans="1:15" ht="36" customHeight="1" x14ac:dyDescent="0.25">
      <c r="F47" s="667" t="s">
        <v>80</v>
      </c>
      <c r="G47" s="667"/>
      <c r="H47" s="667"/>
    </row>
    <row r="48" spans="1:15" x14ac:dyDescent="0.25">
      <c r="E48" s="307"/>
      <c r="F48" s="391">
        <v>29</v>
      </c>
      <c r="G48" s="391">
        <v>31</v>
      </c>
      <c r="H48" s="391">
        <v>32</v>
      </c>
    </row>
    <row r="49" spans="3:8" x14ac:dyDescent="0.25">
      <c r="C49" s="325"/>
      <c r="D49" s="325"/>
      <c r="E49" s="307"/>
      <c r="F49" s="323"/>
      <c r="G49" s="323"/>
      <c r="H49" s="323"/>
    </row>
    <row r="50" spans="3:8" x14ac:dyDescent="0.25">
      <c r="C50" s="325"/>
      <c r="D50" s="325"/>
      <c r="E50" s="307"/>
      <c r="F50" s="323"/>
      <c r="G50" s="323"/>
      <c r="H50" s="323"/>
    </row>
    <row r="51" spans="3:8" x14ac:dyDescent="0.25">
      <c r="C51" s="307"/>
      <c r="D51" s="307"/>
      <c r="E51" s="307"/>
    </row>
    <row r="52" spans="3:8" x14ac:dyDescent="0.25">
      <c r="C52" s="307"/>
      <c r="D52" s="307"/>
      <c r="E52" s="364"/>
    </row>
    <row r="53" spans="3:8" x14ac:dyDescent="0.25">
      <c r="E53" s="364"/>
    </row>
    <row r="54" spans="3:8" x14ac:dyDescent="0.25">
      <c r="C54" s="364"/>
      <c r="D54" s="364"/>
      <c r="E54" s="364"/>
    </row>
    <row r="55" spans="3:8" x14ac:dyDescent="0.25">
      <c r="C55" s="364"/>
      <c r="D55" s="364"/>
    </row>
    <row r="56" spans="3:8" x14ac:dyDescent="0.25">
      <c r="C56" s="364"/>
      <c r="D56" s="364"/>
    </row>
    <row r="57" spans="3:8" x14ac:dyDescent="0.25">
      <c r="C57" s="364"/>
      <c r="D57" s="364"/>
    </row>
  </sheetData>
  <mergeCells count="26">
    <mergeCell ref="B39:H39"/>
    <mergeCell ref="C40:E40"/>
    <mergeCell ref="C41:E41"/>
    <mergeCell ref="C42:E42"/>
    <mergeCell ref="B43:E43"/>
    <mergeCell ref="F47:H47"/>
    <mergeCell ref="C38:E38"/>
    <mergeCell ref="M10:O10"/>
    <mergeCell ref="C26:D26"/>
    <mergeCell ref="J26:J31"/>
    <mergeCell ref="K26:K33"/>
    <mergeCell ref="C27:D27"/>
    <mergeCell ref="C28:D28"/>
    <mergeCell ref="C29:D29"/>
    <mergeCell ref="C30:D30"/>
    <mergeCell ref="C31:D31"/>
    <mergeCell ref="C33:D33"/>
    <mergeCell ref="B34:E34"/>
    <mergeCell ref="B35:E35"/>
    <mergeCell ref="B36:E36"/>
    <mergeCell ref="B37:E37"/>
    <mergeCell ref="B9:B10"/>
    <mergeCell ref="C9:C10"/>
    <mergeCell ref="E9:E10"/>
    <mergeCell ref="F9:H9"/>
    <mergeCell ref="I9:I10"/>
  </mergeCells>
  <conditionalFormatting sqref="E51 C52:D52">
    <cfRule type="cellIs" dxfId="57" priority="7" operator="greaterThan">
      <formula>0</formula>
    </cfRule>
  </conditionalFormatting>
  <conditionalFormatting sqref="G37">
    <cfRule type="cellIs" dxfId="56" priority="5" operator="lessThan">
      <formula>$G$48</formula>
    </cfRule>
    <cfRule type="cellIs" dxfId="55" priority="6" operator="greaterThan">
      <formula>$G$48</formula>
    </cfRule>
  </conditionalFormatting>
  <conditionalFormatting sqref="H37">
    <cfRule type="cellIs" dxfId="54" priority="3" operator="lessThan">
      <formula>$H$48</formula>
    </cfRule>
    <cfRule type="cellIs" dxfId="53" priority="4" operator="greaterThan">
      <formula>$H$48</formula>
    </cfRule>
  </conditionalFormatting>
  <conditionalFormatting sqref="F37">
    <cfRule type="cellIs" dxfId="52" priority="1" operator="greaterThan">
      <formula>$F$48</formula>
    </cfRule>
    <cfRule type="cellIs" dxfId="51" priority="2" operator="lessThan">
      <formula>$F$48</formula>
    </cfRule>
  </conditionalFormatting>
  <conditionalFormatting sqref="I36">
    <cfRule type="cellIs" dxfId="50" priority="8" operator="lessThan">
      <formula>#REF!</formula>
    </cfRule>
    <cfRule type="cellIs" dxfId="49" priority="9" operator="greaterThan">
      <formula>#REF!</formula>
    </cfRule>
  </conditionalFormatting>
  <dataValidations count="3">
    <dataValidation type="list" allowBlank="1" showInputMessage="1" showErrorMessage="1" sqref="E26:E31">
      <formula1>$Q$13:$Q$16</formula1>
    </dataValidation>
    <dataValidation type="list" allowBlank="1" showInputMessage="1" showErrorMessage="1" sqref="D12">
      <formula1>$N$20:$N$22</formula1>
    </dataValidation>
    <dataValidation type="list" allowBlank="1" showInputMessage="1" showErrorMessage="1" sqref="E33 F36:H36">
      <formula1>$N$12:$N$14</formula1>
    </dataValidation>
  </dataValidations>
  <printOptions horizontalCentered="1"/>
  <pageMargins left="0.78740157480314965" right="0.39370078740157483" top="0.98425196850393704" bottom="0.98425196850393704" header="0.51181102362204722" footer="0.51181102362204722"/>
  <pageSetup paperSize="9" scale="3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="70" zoomScaleNormal="70" workbookViewId="0">
      <pane ySplit="10" topLeftCell="A20" activePane="bottomLeft" state="frozen"/>
      <selection pane="bottomLeft" activeCell="N28" sqref="N28"/>
    </sheetView>
  </sheetViews>
  <sheetFormatPr defaultColWidth="9.21875" defaultRowHeight="13.2" x14ac:dyDescent="0.25"/>
  <cols>
    <col min="1" max="1" width="22.21875" style="303" customWidth="1"/>
    <col min="2" max="2" width="3.44140625" style="303" customWidth="1"/>
    <col min="3" max="3" width="45.77734375" style="303" customWidth="1"/>
    <col min="4" max="4" width="9.44140625" style="303" customWidth="1"/>
    <col min="5" max="5" width="8.21875" style="303" customWidth="1"/>
    <col min="6" max="7" width="5.77734375" style="303" customWidth="1"/>
    <col min="8" max="8" width="7.77734375" style="303" customWidth="1"/>
    <col min="9" max="9" width="19.21875" style="303" customWidth="1"/>
    <col min="10" max="10" width="4.77734375" style="303" customWidth="1"/>
    <col min="11" max="11" width="5" style="303" customWidth="1"/>
    <col min="12" max="12" width="6.21875" style="303" customWidth="1"/>
    <col min="13" max="13" width="9.21875" style="303"/>
    <col min="14" max="14" width="19.44140625" style="303" customWidth="1"/>
    <col min="15" max="15" width="14.21875" style="303" customWidth="1"/>
    <col min="16" max="16" width="17.77734375" style="303" customWidth="1"/>
    <col min="17" max="17" width="14.5546875" style="303" customWidth="1"/>
    <col min="18" max="16384" width="9.21875" style="303"/>
  </cols>
  <sheetData>
    <row r="1" spans="2:15" ht="22.8" x14ac:dyDescent="0.4">
      <c r="B1" s="302" t="s">
        <v>1</v>
      </c>
      <c r="E1" s="304"/>
    </row>
    <row r="2" spans="2:15" ht="21" x14ac:dyDescent="0.4">
      <c r="B2" s="305" t="s">
        <v>244</v>
      </c>
      <c r="E2" s="304"/>
    </row>
    <row r="3" spans="2:15" ht="15.6" x14ac:dyDescent="0.3">
      <c r="B3" s="306" t="s">
        <v>290</v>
      </c>
      <c r="C3" s="306"/>
      <c r="D3" s="306"/>
      <c r="E3" s="306"/>
      <c r="F3" s="306"/>
    </row>
    <row r="4" spans="2:15" ht="15" x14ac:dyDescent="0.25">
      <c r="B4" s="6" t="s">
        <v>246</v>
      </c>
      <c r="E4" s="307"/>
    </row>
    <row r="5" spans="2:15" ht="15" x14ac:dyDescent="0.25">
      <c r="B5" s="308" t="s">
        <v>3</v>
      </c>
    </row>
    <row r="6" spans="2:15" ht="15" x14ac:dyDescent="0.25">
      <c r="B6" s="6" t="s">
        <v>23</v>
      </c>
    </row>
    <row r="7" spans="2:15" ht="15" x14ac:dyDescent="0.25">
      <c r="B7" s="308"/>
      <c r="C7" s="27" t="s">
        <v>207</v>
      </c>
      <c r="D7" s="29" t="s">
        <v>209</v>
      </c>
    </row>
    <row r="8" spans="2:15" ht="15" x14ac:dyDescent="0.25">
      <c r="B8" s="308"/>
    </row>
    <row r="9" spans="2:15" ht="21" customHeight="1" x14ac:dyDescent="0.25">
      <c r="B9" s="661" t="s">
        <v>4</v>
      </c>
      <c r="C9" s="662" t="s">
        <v>5</v>
      </c>
      <c r="D9" s="309"/>
      <c r="E9" s="663"/>
      <c r="F9" s="662" t="s">
        <v>6</v>
      </c>
      <c r="G9" s="665"/>
      <c r="H9" s="665"/>
      <c r="I9" s="707" t="s">
        <v>217</v>
      </c>
    </row>
    <row r="10" spans="2:15" ht="29.25" customHeight="1" x14ac:dyDescent="0.25">
      <c r="B10" s="661"/>
      <c r="C10" s="662"/>
      <c r="D10" s="310"/>
      <c r="E10" s="664"/>
      <c r="F10" s="393" t="s">
        <v>8</v>
      </c>
      <c r="G10" s="393" t="s">
        <v>9</v>
      </c>
      <c r="H10" s="393" t="s">
        <v>10</v>
      </c>
      <c r="I10" s="707"/>
      <c r="M10" s="671" t="s">
        <v>47</v>
      </c>
      <c r="N10" s="672"/>
      <c r="O10" s="673"/>
    </row>
    <row r="11" spans="2:15" x14ac:dyDescent="0.25">
      <c r="B11" s="311">
        <v>1</v>
      </c>
      <c r="C11" s="312" t="s">
        <v>14</v>
      </c>
      <c r="D11" s="313"/>
      <c r="E11" s="314"/>
      <c r="F11" s="315">
        <v>2</v>
      </c>
      <c r="G11" s="315">
        <v>2</v>
      </c>
      <c r="H11" s="315">
        <v>2</v>
      </c>
      <c r="I11" s="316">
        <f>SUM(F11:H11)</f>
        <v>6</v>
      </c>
      <c r="M11" s="311"/>
      <c r="N11" s="317" t="s">
        <v>51</v>
      </c>
      <c r="O11" s="317" t="s">
        <v>52</v>
      </c>
    </row>
    <row r="12" spans="2:15" x14ac:dyDescent="0.25">
      <c r="B12" s="311">
        <v>2</v>
      </c>
      <c r="C12" s="312" t="s">
        <v>25</v>
      </c>
      <c r="D12" s="318" t="s">
        <v>251</v>
      </c>
      <c r="E12" s="314"/>
      <c r="F12" s="315">
        <v>2</v>
      </c>
      <c r="G12" s="315">
        <v>2</v>
      </c>
      <c r="H12" s="315">
        <v>1</v>
      </c>
      <c r="I12" s="316">
        <f t="shared" ref="I12:I24" si="0">SUM(F12:H12)</f>
        <v>5</v>
      </c>
      <c r="M12" s="317" t="s">
        <v>56</v>
      </c>
      <c r="N12" s="370" t="s">
        <v>207</v>
      </c>
      <c r="O12" s="319">
        <v>450</v>
      </c>
    </row>
    <row r="13" spans="2:15" x14ac:dyDescent="0.25">
      <c r="B13" s="311">
        <v>3</v>
      </c>
      <c r="C13" s="312" t="s">
        <v>27</v>
      </c>
      <c r="D13" s="313"/>
      <c r="E13" s="314"/>
      <c r="F13" s="315">
        <v>1</v>
      </c>
      <c r="G13" s="315">
        <v>1</v>
      </c>
      <c r="H13" s="315">
        <v>1</v>
      </c>
      <c r="I13" s="316">
        <f t="shared" si="0"/>
        <v>3</v>
      </c>
    </row>
    <row r="14" spans="2:15" x14ac:dyDescent="0.25">
      <c r="B14" s="311">
        <v>4</v>
      </c>
      <c r="C14" s="312" t="s">
        <v>30</v>
      </c>
      <c r="D14" s="313"/>
      <c r="E14" s="314"/>
      <c r="F14" s="315"/>
      <c r="G14" s="315"/>
      <c r="H14" s="315">
        <v>1</v>
      </c>
      <c r="I14" s="316">
        <f t="shared" si="0"/>
        <v>1</v>
      </c>
      <c r="M14" s="321"/>
      <c r="N14" s="322"/>
      <c r="O14" s="323"/>
    </row>
    <row r="15" spans="2:15" x14ac:dyDescent="0.25">
      <c r="B15" s="311">
        <v>5</v>
      </c>
      <c r="C15" s="312" t="s">
        <v>33</v>
      </c>
      <c r="D15" s="313"/>
      <c r="E15" s="314"/>
      <c r="F15" s="315">
        <v>2</v>
      </c>
      <c r="G15" s="315"/>
      <c r="H15" s="315"/>
      <c r="I15" s="316">
        <f t="shared" si="0"/>
        <v>2</v>
      </c>
      <c r="M15" s="321"/>
      <c r="N15" s="322"/>
      <c r="O15" s="323"/>
    </row>
    <row r="16" spans="2:15" x14ac:dyDescent="0.25">
      <c r="B16" s="311">
        <v>6</v>
      </c>
      <c r="C16" s="312" t="s">
        <v>32</v>
      </c>
      <c r="D16" s="313"/>
      <c r="E16" s="314"/>
      <c r="F16" s="315">
        <v>1</v>
      </c>
      <c r="G16" s="315">
        <v>1</v>
      </c>
      <c r="H16" s="315">
        <v>1</v>
      </c>
      <c r="I16" s="316">
        <f t="shared" si="0"/>
        <v>3</v>
      </c>
    </row>
    <row r="17" spans="1:17" x14ac:dyDescent="0.25">
      <c r="B17" s="311">
        <v>7</v>
      </c>
      <c r="C17" s="312" t="s">
        <v>35</v>
      </c>
      <c r="D17" s="313"/>
      <c r="E17" s="314"/>
      <c r="F17" s="324" t="s">
        <v>250</v>
      </c>
      <c r="G17" s="324" t="s">
        <v>250</v>
      </c>
      <c r="H17" s="324" t="s">
        <v>250</v>
      </c>
      <c r="I17" s="316">
        <f t="shared" si="0"/>
        <v>0</v>
      </c>
    </row>
    <row r="18" spans="1:17" x14ac:dyDescent="0.25">
      <c r="B18" s="311">
        <v>8</v>
      </c>
      <c r="C18" s="312" t="s">
        <v>37</v>
      </c>
      <c r="D18" s="313"/>
      <c r="E18" s="314"/>
      <c r="F18" s="324" t="s">
        <v>250</v>
      </c>
      <c r="G18" s="324" t="s">
        <v>250</v>
      </c>
      <c r="H18" s="324" t="s">
        <v>250</v>
      </c>
      <c r="I18" s="316">
        <f t="shared" si="0"/>
        <v>0</v>
      </c>
    </row>
    <row r="19" spans="1:17" x14ac:dyDescent="0.25">
      <c r="B19" s="311">
        <v>9</v>
      </c>
      <c r="C19" s="312" t="s">
        <v>39</v>
      </c>
      <c r="D19" s="313"/>
      <c r="E19" s="314"/>
      <c r="F19" s="315">
        <v>1</v>
      </c>
      <c r="G19" s="315">
        <v>1</v>
      </c>
      <c r="H19" s="315">
        <v>1</v>
      </c>
      <c r="I19" s="316">
        <f t="shared" si="0"/>
        <v>3</v>
      </c>
      <c r="M19" s="303" t="s">
        <v>67</v>
      </c>
    </row>
    <row r="20" spans="1:17" x14ac:dyDescent="0.25">
      <c r="B20" s="311">
        <v>10</v>
      </c>
      <c r="C20" s="312" t="s">
        <v>40</v>
      </c>
      <c r="D20" s="313"/>
      <c r="E20" s="314"/>
      <c r="F20" s="315">
        <v>2</v>
      </c>
      <c r="G20" s="315">
        <v>2</v>
      </c>
      <c r="H20" s="315">
        <v>1</v>
      </c>
      <c r="I20" s="316">
        <f t="shared" si="0"/>
        <v>5</v>
      </c>
      <c r="N20" s="15" t="s">
        <v>251</v>
      </c>
      <c r="O20" s="55" t="s">
        <v>252</v>
      </c>
    </row>
    <row r="21" spans="1:17" x14ac:dyDescent="0.25">
      <c r="B21" s="311">
        <v>11</v>
      </c>
      <c r="C21" s="312" t="s">
        <v>41</v>
      </c>
      <c r="D21" s="313"/>
      <c r="E21" s="314"/>
      <c r="F21" s="315">
        <v>1</v>
      </c>
      <c r="G21" s="315"/>
      <c r="H21" s="315"/>
      <c r="I21" s="316">
        <f t="shared" si="0"/>
        <v>1</v>
      </c>
      <c r="N21" s="15" t="s">
        <v>253</v>
      </c>
      <c r="O21" s="55" t="s">
        <v>254</v>
      </c>
    </row>
    <row r="22" spans="1:17" x14ac:dyDescent="0.25">
      <c r="B22" s="311">
        <v>12</v>
      </c>
      <c r="C22" s="312" t="s">
        <v>74</v>
      </c>
      <c r="D22" s="313"/>
      <c r="E22" s="314"/>
      <c r="F22" s="315">
        <v>3</v>
      </c>
      <c r="G22" s="315">
        <v>3</v>
      </c>
      <c r="H22" s="315">
        <v>3</v>
      </c>
      <c r="I22" s="316">
        <f t="shared" si="0"/>
        <v>9</v>
      </c>
      <c r="N22" s="15" t="s">
        <v>255</v>
      </c>
      <c r="O22" s="55" t="s">
        <v>256</v>
      </c>
    </row>
    <row r="23" spans="1:17" x14ac:dyDescent="0.25">
      <c r="B23" s="311">
        <v>13</v>
      </c>
      <c r="C23" s="326" t="s">
        <v>75</v>
      </c>
      <c r="D23" s="327"/>
      <c r="E23" s="314"/>
      <c r="F23" s="315">
        <v>1</v>
      </c>
      <c r="G23" s="315"/>
      <c r="H23" s="315"/>
      <c r="I23" s="316">
        <f t="shared" si="0"/>
        <v>1</v>
      </c>
    </row>
    <row r="24" spans="1:17" x14ac:dyDescent="0.25">
      <c r="B24" s="311">
        <v>14</v>
      </c>
      <c r="C24" s="326" t="s">
        <v>76</v>
      </c>
      <c r="D24" s="328"/>
      <c r="E24" s="329"/>
      <c r="F24" s="315">
        <v>1</v>
      </c>
      <c r="G24" s="315">
        <v>1</v>
      </c>
      <c r="H24" s="315">
        <v>1</v>
      </c>
      <c r="I24" s="316">
        <f t="shared" si="0"/>
        <v>3</v>
      </c>
    </row>
    <row r="25" spans="1:17" x14ac:dyDescent="0.25">
      <c r="B25" s="330" t="s">
        <v>225</v>
      </c>
      <c r="C25" s="331"/>
      <c r="D25" s="332"/>
      <c r="E25" s="333"/>
      <c r="F25" s="334">
        <f t="shared" ref="F25:I25" si="1">SUM(F11:F24)</f>
        <v>17</v>
      </c>
      <c r="G25" s="335">
        <f t="shared" si="1"/>
        <v>13</v>
      </c>
      <c r="H25" s="335">
        <f t="shared" si="1"/>
        <v>12</v>
      </c>
      <c r="I25" s="334">
        <f t="shared" si="1"/>
        <v>42</v>
      </c>
    </row>
    <row r="26" spans="1:17" ht="12.75" customHeight="1" x14ac:dyDescent="0.25">
      <c r="A26" s="158">
        <f t="shared" ref="A26:A33" si="2">LEN(C26)</f>
        <v>19</v>
      </c>
      <c r="B26" s="336">
        <v>15</v>
      </c>
      <c r="C26" s="569" t="s">
        <v>85</v>
      </c>
      <c r="D26" s="570"/>
      <c r="E26" s="263" t="s">
        <v>207</v>
      </c>
      <c r="F26" s="264"/>
      <c r="G26" s="264"/>
      <c r="H26" s="264">
        <v>1</v>
      </c>
      <c r="I26" s="395">
        <f>SUM(F26:H26)</f>
        <v>1</v>
      </c>
      <c r="J26" s="676">
        <f>SUM(I26:I31)</f>
        <v>20</v>
      </c>
      <c r="K26" s="678">
        <f>SUM(J26,J33)</f>
        <v>50</v>
      </c>
      <c r="M26" s="322"/>
      <c r="N26" s="371"/>
      <c r="O26" s="371"/>
      <c r="P26" s="371"/>
      <c r="Q26" s="371"/>
    </row>
    <row r="27" spans="1:17" x14ac:dyDescent="0.25">
      <c r="A27" s="158">
        <f t="shared" si="2"/>
        <v>39</v>
      </c>
      <c r="B27" s="336">
        <v>16</v>
      </c>
      <c r="C27" s="680" t="s">
        <v>301</v>
      </c>
      <c r="D27" s="681"/>
      <c r="E27" s="266" t="s">
        <v>207</v>
      </c>
      <c r="F27" s="267">
        <v>1</v>
      </c>
      <c r="G27" s="267"/>
      <c r="H27" s="267"/>
      <c r="I27" s="395">
        <f t="shared" ref="I27:I31" si="3">SUM(F27:H27)</f>
        <v>1</v>
      </c>
      <c r="J27" s="676"/>
      <c r="K27" s="678"/>
      <c r="M27" s="337"/>
      <c r="N27" s="371"/>
      <c r="O27" s="371"/>
      <c r="P27" s="371"/>
      <c r="Q27" s="371"/>
    </row>
    <row r="28" spans="1:17" x14ac:dyDescent="0.25">
      <c r="A28" s="158">
        <f t="shared" si="2"/>
        <v>38</v>
      </c>
      <c r="B28" s="336">
        <v>17</v>
      </c>
      <c r="C28" s="579" t="s">
        <v>291</v>
      </c>
      <c r="D28" s="580"/>
      <c r="E28" s="266" t="s">
        <v>207</v>
      </c>
      <c r="F28" s="267">
        <v>2</v>
      </c>
      <c r="G28" s="267">
        <v>1</v>
      </c>
      <c r="H28" s="267">
        <v>1</v>
      </c>
      <c r="I28" s="395">
        <f t="shared" si="3"/>
        <v>4</v>
      </c>
      <c r="J28" s="676"/>
      <c r="K28" s="678"/>
      <c r="M28" s="337"/>
      <c r="N28" s="371"/>
      <c r="O28" s="371"/>
      <c r="P28" s="371"/>
      <c r="Q28" s="371"/>
    </row>
    <row r="29" spans="1:17" x14ac:dyDescent="0.25">
      <c r="A29" s="158">
        <f t="shared" si="2"/>
        <v>37</v>
      </c>
      <c r="B29" s="336">
        <v>18</v>
      </c>
      <c r="C29" s="577" t="s">
        <v>292</v>
      </c>
      <c r="D29" s="706"/>
      <c r="E29" s="266" t="s">
        <v>207</v>
      </c>
      <c r="F29" s="267">
        <v>1</v>
      </c>
      <c r="G29" s="267">
        <v>1</v>
      </c>
      <c r="H29" s="267">
        <v>1</v>
      </c>
      <c r="I29" s="395">
        <f t="shared" si="3"/>
        <v>3</v>
      </c>
      <c r="J29" s="676"/>
      <c r="K29" s="678"/>
      <c r="M29" s="337"/>
      <c r="N29" s="371"/>
      <c r="O29" s="371"/>
      <c r="P29" s="371"/>
      <c r="Q29" s="371"/>
    </row>
    <row r="30" spans="1:17" x14ac:dyDescent="0.25">
      <c r="A30" s="158">
        <f t="shared" si="2"/>
        <v>40</v>
      </c>
      <c r="B30" s="336">
        <v>19</v>
      </c>
      <c r="C30" s="577" t="s">
        <v>295</v>
      </c>
      <c r="D30" s="585"/>
      <c r="E30" s="266" t="s">
        <v>207</v>
      </c>
      <c r="F30" s="267">
        <v>1</v>
      </c>
      <c r="G30" s="267">
        <v>2</v>
      </c>
      <c r="H30" s="267">
        <v>2</v>
      </c>
      <c r="I30" s="395">
        <f t="shared" si="3"/>
        <v>5</v>
      </c>
      <c r="J30" s="676"/>
      <c r="K30" s="678"/>
      <c r="M30" s="337"/>
      <c r="N30" s="371"/>
      <c r="O30" s="371"/>
      <c r="P30" s="371"/>
      <c r="Q30" s="371"/>
    </row>
    <row r="31" spans="1:17" x14ac:dyDescent="0.25">
      <c r="A31" s="158">
        <f t="shared" si="2"/>
        <v>27</v>
      </c>
      <c r="B31" s="336">
        <v>20</v>
      </c>
      <c r="C31" s="577" t="s">
        <v>294</v>
      </c>
      <c r="D31" s="706"/>
      <c r="E31" s="266" t="s">
        <v>207</v>
      </c>
      <c r="F31" s="267">
        <v>1</v>
      </c>
      <c r="G31" s="267">
        <v>2</v>
      </c>
      <c r="H31" s="267">
        <v>3</v>
      </c>
      <c r="I31" s="395">
        <f t="shared" si="3"/>
        <v>6</v>
      </c>
      <c r="J31" s="676"/>
      <c r="K31" s="678"/>
      <c r="M31" s="337"/>
      <c r="N31" s="371"/>
      <c r="O31" s="371"/>
      <c r="P31" s="371"/>
      <c r="Q31" s="371"/>
    </row>
    <row r="32" spans="1:17" x14ac:dyDescent="0.25">
      <c r="B32" s="338" t="s">
        <v>95</v>
      </c>
      <c r="C32" s="339"/>
      <c r="D32" s="340"/>
      <c r="E32" s="341"/>
      <c r="F32" s="342">
        <f t="shared" ref="F32:H32" si="4">SUM(F26:F31)</f>
        <v>6</v>
      </c>
      <c r="G32" s="343">
        <f t="shared" si="4"/>
        <v>6</v>
      </c>
      <c r="H32" s="343">
        <f t="shared" si="4"/>
        <v>8</v>
      </c>
      <c r="I32" s="342">
        <f>SUM(F32:H32)</f>
        <v>20</v>
      </c>
      <c r="K32" s="678"/>
    </row>
    <row r="33" spans="1:15" x14ac:dyDescent="0.25">
      <c r="A33" s="158">
        <f t="shared" si="2"/>
        <v>18</v>
      </c>
      <c r="B33" s="345">
        <v>21</v>
      </c>
      <c r="C33" s="686" t="s">
        <v>230</v>
      </c>
      <c r="D33" s="687"/>
      <c r="E33" s="266" t="s">
        <v>207</v>
      </c>
      <c r="F33" s="346">
        <v>6</v>
      </c>
      <c r="G33" s="346">
        <v>12</v>
      </c>
      <c r="H33" s="346">
        <v>12</v>
      </c>
      <c r="I33" s="395">
        <f>SUM(F33:H33)</f>
        <v>30</v>
      </c>
      <c r="J33" s="392">
        <f>SUM(I33)</f>
        <v>30</v>
      </c>
      <c r="K33" s="678"/>
      <c r="L33" s="348">
        <f>J33/K26*100</f>
        <v>60</v>
      </c>
      <c r="N33" s="349" t="s">
        <v>265</v>
      </c>
      <c r="O33" s="344"/>
    </row>
    <row r="34" spans="1:15" x14ac:dyDescent="0.25">
      <c r="B34" s="688" t="s">
        <v>103</v>
      </c>
      <c r="C34" s="689"/>
      <c r="D34" s="689"/>
      <c r="E34" s="690"/>
      <c r="F34" s="343">
        <f t="shared" ref="F34:H34" si="5">SUM(F33:F33)</f>
        <v>6</v>
      </c>
      <c r="G34" s="343">
        <f t="shared" si="5"/>
        <v>12</v>
      </c>
      <c r="H34" s="343">
        <f t="shared" si="5"/>
        <v>12</v>
      </c>
      <c r="I34" s="342">
        <f>SUM(F34:H34)</f>
        <v>30</v>
      </c>
    </row>
    <row r="35" spans="1:15" x14ac:dyDescent="0.25">
      <c r="B35" s="691" t="s">
        <v>238</v>
      </c>
      <c r="C35" s="692"/>
      <c r="D35" s="692"/>
      <c r="E35" s="693"/>
      <c r="F35" s="350">
        <f t="shared" ref="F35:H35" si="6">F32+F34</f>
        <v>12</v>
      </c>
      <c r="G35" s="350">
        <f t="shared" si="6"/>
        <v>18</v>
      </c>
      <c r="H35" s="350">
        <f t="shared" si="6"/>
        <v>20</v>
      </c>
      <c r="I35" s="396">
        <f>SUM(F35:H35)</f>
        <v>50</v>
      </c>
    </row>
    <row r="36" spans="1:15" x14ac:dyDescent="0.25">
      <c r="B36" s="694" t="s">
        <v>119</v>
      </c>
      <c r="C36" s="695"/>
      <c r="D36" s="695"/>
      <c r="E36" s="696"/>
      <c r="F36" s="351"/>
      <c r="G36" s="352"/>
      <c r="H36" s="352" t="s">
        <v>207</v>
      </c>
      <c r="I36" s="353">
        <f>COUNTA(F36:H36)</f>
        <v>1</v>
      </c>
    </row>
    <row r="37" spans="1:15" ht="23.25" customHeight="1" x14ac:dyDescent="0.25">
      <c r="B37" s="697" t="s">
        <v>239</v>
      </c>
      <c r="C37" s="698"/>
      <c r="D37" s="698"/>
      <c r="E37" s="699"/>
      <c r="F37" s="354">
        <f t="shared" ref="F37:H37" si="7">F25+F35</f>
        <v>29</v>
      </c>
      <c r="G37" s="354">
        <f t="shared" si="7"/>
        <v>31</v>
      </c>
      <c r="H37" s="354">
        <f t="shared" si="7"/>
        <v>32</v>
      </c>
      <c r="I37" s="354">
        <f>SUM(F37:H37)</f>
        <v>92</v>
      </c>
    </row>
    <row r="38" spans="1:15" ht="15.75" customHeight="1" x14ac:dyDescent="0.25">
      <c r="A38" s="344"/>
      <c r="B38" s="355">
        <v>1</v>
      </c>
      <c r="C38" s="668" t="s">
        <v>269</v>
      </c>
      <c r="D38" s="669"/>
      <c r="E38" s="670"/>
      <c r="F38" s="356"/>
      <c r="G38" s="356">
        <v>1</v>
      </c>
      <c r="H38" s="356">
        <v>2</v>
      </c>
      <c r="I38" s="356">
        <f>SUM(F38:H38)</f>
        <v>3</v>
      </c>
      <c r="J38" s="344"/>
      <c r="K38" s="344"/>
      <c r="L38" s="344"/>
      <c r="M38" s="344"/>
      <c r="N38" s="344"/>
      <c r="O38" s="344"/>
    </row>
    <row r="39" spans="1:15" ht="27" customHeight="1" x14ac:dyDescent="0.25">
      <c r="A39" s="344"/>
      <c r="B39" s="697" t="s">
        <v>239</v>
      </c>
      <c r="C39" s="698"/>
      <c r="D39" s="698"/>
      <c r="E39" s="698"/>
      <c r="F39" s="698"/>
      <c r="G39" s="698"/>
      <c r="H39" s="698"/>
      <c r="I39" s="357">
        <f>SUM(I38,I37)</f>
        <v>95</v>
      </c>
      <c r="J39" s="344"/>
      <c r="K39" s="344"/>
      <c r="L39" s="344"/>
      <c r="M39" s="344"/>
      <c r="N39" s="344"/>
      <c r="O39" s="344"/>
    </row>
    <row r="40" spans="1:15" ht="12.75" customHeight="1" x14ac:dyDescent="0.25">
      <c r="A40" s="344"/>
      <c r="B40" s="311">
        <v>1</v>
      </c>
      <c r="C40" s="668" t="s">
        <v>125</v>
      </c>
      <c r="D40" s="669"/>
      <c r="E40" s="670"/>
      <c r="F40" s="356">
        <v>2</v>
      </c>
      <c r="G40" s="356">
        <v>2</v>
      </c>
      <c r="H40" s="356">
        <v>2</v>
      </c>
      <c r="I40" s="358" t="s">
        <v>148</v>
      </c>
      <c r="J40" s="344"/>
      <c r="K40" s="344"/>
      <c r="L40" s="344"/>
      <c r="M40" s="344"/>
      <c r="N40" s="344"/>
      <c r="O40" s="344"/>
    </row>
    <row r="41" spans="1:15" x14ac:dyDescent="0.25">
      <c r="B41" s="311">
        <v>3</v>
      </c>
      <c r="C41" s="700" t="s">
        <v>240</v>
      </c>
      <c r="D41" s="701"/>
      <c r="E41" s="702"/>
      <c r="F41" s="356">
        <v>0.5</v>
      </c>
      <c r="G41" s="356">
        <v>0.5</v>
      </c>
      <c r="H41" s="356">
        <v>0.5</v>
      </c>
      <c r="I41" s="358" t="s">
        <v>148</v>
      </c>
    </row>
    <row r="42" spans="1:15" x14ac:dyDescent="0.25">
      <c r="B42" s="311">
        <v>4</v>
      </c>
      <c r="C42" s="668" t="s">
        <v>134</v>
      </c>
      <c r="D42" s="669"/>
      <c r="E42" s="670"/>
      <c r="F42" s="356" t="s">
        <v>135</v>
      </c>
      <c r="G42" s="356"/>
      <c r="H42" s="356" t="s">
        <v>135</v>
      </c>
      <c r="I42" s="358" t="s">
        <v>148</v>
      </c>
    </row>
    <row r="43" spans="1:15" x14ac:dyDescent="0.25">
      <c r="B43" s="703" t="s">
        <v>138</v>
      </c>
      <c r="C43" s="704"/>
      <c r="D43" s="704"/>
      <c r="E43" s="705"/>
      <c r="F43" s="359">
        <f>F37+SUM(F38:F41)/2</f>
        <v>30.25</v>
      </c>
      <c r="G43" s="359">
        <f>G37+SUM(G38:G41)/2</f>
        <v>32.75</v>
      </c>
      <c r="H43" s="359">
        <f>H37+SUM(H38:H41)/2</f>
        <v>34.25</v>
      </c>
      <c r="I43" s="359">
        <f>SUM(F43:H43)</f>
        <v>97.25</v>
      </c>
    </row>
    <row r="44" spans="1:15" x14ac:dyDescent="0.25">
      <c r="B44" s="360"/>
      <c r="C44" s="361"/>
      <c r="D44" s="361"/>
      <c r="E44" s="361"/>
      <c r="F44" s="362"/>
      <c r="G44" s="362"/>
      <c r="H44" s="362"/>
      <c r="I44" s="362"/>
    </row>
    <row r="45" spans="1:15" x14ac:dyDescent="0.25">
      <c r="B45" s="360"/>
      <c r="C45" s="363" t="s">
        <v>79</v>
      </c>
      <c r="D45" s="363"/>
      <c r="E45" s="363"/>
      <c r="F45" s="363"/>
      <c r="G45" s="363"/>
      <c r="H45" s="363"/>
      <c r="I45" s="363"/>
    </row>
    <row r="47" spans="1:15" ht="39.75" customHeight="1" x14ac:dyDescent="0.25">
      <c r="F47" s="667" t="s">
        <v>80</v>
      </c>
      <c r="G47" s="667"/>
      <c r="H47" s="667"/>
    </row>
    <row r="48" spans="1:15" x14ac:dyDescent="0.25">
      <c r="E48" s="307"/>
      <c r="F48" s="394">
        <v>29</v>
      </c>
      <c r="G48" s="391">
        <v>31</v>
      </c>
      <c r="H48" s="391">
        <v>32</v>
      </c>
    </row>
    <row r="49" spans="3:8" x14ac:dyDescent="0.25">
      <c r="C49" s="325"/>
      <c r="D49" s="325"/>
      <c r="E49" s="307"/>
      <c r="F49" s="323"/>
      <c r="G49" s="323"/>
      <c r="H49" s="323"/>
    </row>
    <row r="50" spans="3:8" x14ac:dyDescent="0.25">
      <c r="C50" s="325"/>
      <c r="D50" s="325"/>
      <c r="E50" s="307"/>
      <c r="F50" s="323"/>
      <c r="G50" s="323"/>
      <c r="H50" s="323"/>
    </row>
    <row r="51" spans="3:8" x14ac:dyDescent="0.25">
      <c r="C51" s="307"/>
      <c r="D51" s="307"/>
      <c r="E51" s="307"/>
    </row>
    <row r="52" spans="3:8" x14ac:dyDescent="0.25">
      <c r="C52" s="307"/>
      <c r="D52" s="307"/>
      <c r="E52" s="364"/>
    </row>
    <row r="53" spans="3:8" x14ac:dyDescent="0.25">
      <c r="E53" s="364"/>
    </row>
    <row r="54" spans="3:8" x14ac:dyDescent="0.25">
      <c r="C54" s="364"/>
      <c r="D54" s="364"/>
      <c r="E54" s="364"/>
    </row>
    <row r="55" spans="3:8" x14ac:dyDescent="0.25">
      <c r="C55" s="364"/>
      <c r="D55" s="364"/>
    </row>
    <row r="56" spans="3:8" x14ac:dyDescent="0.25">
      <c r="C56" s="364"/>
      <c r="D56" s="364"/>
    </row>
    <row r="57" spans="3:8" x14ac:dyDescent="0.25">
      <c r="C57" s="364"/>
      <c r="D57" s="364"/>
    </row>
  </sheetData>
  <mergeCells count="26">
    <mergeCell ref="B34:E34"/>
    <mergeCell ref="B35:E35"/>
    <mergeCell ref="B36:E36"/>
    <mergeCell ref="B37:E37"/>
    <mergeCell ref="C38:E38"/>
    <mergeCell ref="B39:H39"/>
    <mergeCell ref="C40:E40"/>
    <mergeCell ref="C41:E41"/>
    <mergeCell ref="C42:E42"/>
    <mergeCell ref="B43:E43"/>
    <mergeCell ref="B9:B10"/>
    <mergeCell ref="C9:C10"/>
    <mergeCell ref="F47:H47"/>
    <mergeCell ref="M10:O10"/>
    <mergeCell ref="C26:D26"/>
    <mergeCell ref="C27:D27"/>
    <mergeCell ref="C28:D28"/>
    <mergeCell ref="C29:D29"/>
    <mergeCell ref="E9:E10"/>
    <mergeCell ref="F9:H9"/>
    <mergeCell ref="I9:I10"/>
    <mergeCell ref="J26:J31"/>
    <mergeCell ref="K26:K33"/>
    <mergeCell ref="C30:D30"/>
    <mergeCell ref="C31:D31"/>
    <mergeCell ref="C33:D33"/>
  </mergeCells>
  <conditionalFormatting sqref="E51 C52:D52">
    <cfRule type="cellIs" dxfId="48" priority="7" operator="greaterThan">
      <formula>0</formula>
    </cfRule>
  </conditionalFormatting>
  <conditionalFormatting sqref="G37">
    <cfRule type="cellIs" dxfId="47" priority="5" operator="lessThan">
      <formula>$G$48</formula>
    </cfRule>
    <cfRule type="cellIs" dxfId="46" priority="6" operator="greaterThan">
      <formula>$G$48</formula>
    </cfRule>
  </conditionalFormatting>
  <conditionalFormatting sqref="H37">
    <cfRule type="cellIs" dxfId="45" priority="3" operator="lessThan">
      <formula>$H$48</formula>
    </cfRule>
    <cfRule type="cellIs" dxfId="44" priority="4" operator="greaterThan">
      <formula>$H$48</formula>
    </cfRule>
  </conditionalFormatting>
  <conditionalFormatting sqref="F37">
    <cfRule type="cellIs" dxfId="43" priority="1" operator="greaterThan">
      <formula>$F$48</formula>
    </cfRule>
    <cfRule type="cellIs" dxfId="42" priority="2" operator="lessThan">
      <formula>$F$48</formula>
    </cfRule>
  </conditionalFormatting>
  <conditionalFormatting sqref="I36">
    <cfRule type="cellIs" dxfId="41" priority="8" operator="lessThan">
      <formula>#REF!</formula>
    </cfRule>
    <cfRule type="cellIs" dxfId="40" priority="9" operator="greaterThan">
      <formula>#REF!</formula>
    </cfRule>
  </conditionalFormatting>
  <dataValidations count="3">
    <dataValidation type="list" allowBlank="1" showErrorMessage="1" sqref="E26:E31 E33">
      <formula1>$Q$13:$Q$16</formula1>
    </dataValidation>
    <dataValidation type="list" allowBlank="1" showInputMessage="1" showErrorMessage="1" sqref="D12">
      <formula1>$N$20:$N$22</formula1>
    </dataValidation>
    <dataValidation type="list" allowBlank="1" showInputMessage="1" showErrorMessage="1" sqref="F36:H36">
      <formula1>$N$12:$N$14</formula1>
    </dataValidation>
  </dataValidations>
  <printOptions horizontalCentered="1"/>
  <pageMargins left="0.78740157480314965" right="0.39370078740157483" top="0.98425196850393704" bottom="0.98425196850393704" header="0.51181102362204722" footer="0.51181102362204722"/>
  <pageSetup paperSize="9" scale="3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zoomScale="70" zoomScaleNormal="70" workbookViewId="0">
      <pane ySplit="7" topLeftCell="A8" activePane="bottomLeft" state="frozen"/>
      <selection pane="bottomLeft" activeCell="D9" sqref="D9"/>
    </sheetView>
  </sheetViews>
  <sheetFormatPr defaultColWidth="14.44140625" defaultRowHeight="15" customHeight="1" x14ac:dyDescent="0.25"/>
  <cols>
    <col min="1" max="1" width="22.21875" customWidth="1"/>
    <col min="2" max="2" width="3.44140625" customWidth="1"/>
    <col min="3" max="3" width="55.77734375" customWidth="1"/>
    <col min="4" max="4" width="8.77734375" customWidth="1"/>
    <col min="5" max="5" width="5.5546875" customWidth="1"/>
    <col min="6" max="8" width="5.77734375" customWidth="1"/>
    <col min="9" max="9" width="18.44140625" customWidth="1"/>
    <col min="10" max="11" width="8.77734375" customWidth="1"/>
    <col min="12" max="12" width="19.44140625" customWidth="1"/>
    <col min="13" max="13" width="14.21875" customWidth="1"/>
    <col min="14" max="14" width="17.77734375" customWidth="1"/>
    <col min="15" max="15" width="14.5546875" customWidth="1"/>
    <col min="16" max="23" width="8.77734375" customWidth="1"/>
  </cols>
  <sheetData>
    <row r="1" spans="1:23" ht="21" customHeight="1" x14ac:dyDescent="0.4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" customHeight="1" x14ac:dyDescent="0.3">
      <c r="A2" s="208"/>
      <c r="B2" s="208" t="s">
        <v>244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5"/>
      <c r="U2" s="5"/>
      <c r="V2" s="5"/>
      <c r="W2" s="5"/>
    </row>
    <row r="3" spans="1:23" ht="12.75" customHeight="1" x14ac:dyDescent="0.3">
      <c r="A3" s="5"/>
      <c r="B3" s="655" t="s">
        <v>272</v>
      </c>
      <c r="C3" s="496"/>
      <c r="D3" s="185"/>
      <c r="E3" s="1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2.75" customHeight="1" x14ac:dyDescent="0.25">
      <c r="A4" s="5"/>
      <c r="B4" s="6" t="s">
        <v>246</v>
      </c>
      <c r="C4" s="5"/>
      <c r="D4" s="5"/>
      <c r="E4" s="5"/>
      <c r="F4" s="5"/>
      <c r="G4" s="5"/>
      <c r="H4" s="5"/>
      <c r="I4" s="5"/>
      <c r="J4" s="5" t="s">
        <v>216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.75" customHeight="1" x14ac:dyDescent="0.25">
      <c r="A5" s="5"/>
      <c r="B5" s="6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1" customHeight="1" x14ac:dyDescent="0.25">
      <c r="A6" s="5"/>
      <c r="B6" s="515" t="s">
        <v>4</v>
      </c>
      <c r="C6" s="507" t="s">
        <v>5</v>
      </c>
      <c r="D6" s="58"/>
      <c r="E6" s="516"/>
      <c r="F6" s="504" t="s">
        <v>6</v>
      </c>
      <c r="G6" s="448"/>
      <c r="H6" s="448"/>
      <c r="I6" s="656" t="s">
        <v>217</v>
      </c>
      <c r="J6" s="5" t="s">
        <v>220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.75" customHeight="1" x14ac:dyDescent="0.25">
      <c r="A7" s="5"/>
      <c r="B7" s="455"/>
      <c r="C7" s="469"/>
      <c r="D7" s="187"/>
      <c r="E7" s="651"/>
      <c r="F7" s="390" t="s">
        <v>8</v>
      </c>
      <c r="G7" s="390" t="s">
        <v>9</v>
      </c>
      <c r="H7" s="390" t="s">
        <v>10</v>
      </c>
      <c r="I7" s="455"/>
      <c r="J7" s="5"/>
      <c r="K7" s="710" t="s">
        <v>47</v>
      </c>
      <c r="L7" s="448"/>
      <c r="M7" s="449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2.75" customHeight="1" x14ac:dyDescent="0.25">
      <c r="B8" s="25">
        <v>1</v>
      </c>
      <c r="C8" s="61" t="s">
        <v>14</v>
      </c>
      <c r="D8" s="188"/>
      <c r="E8" s="189"/>
      <c r="F8" s="90">
        <v>2</v>
      </c>
      <c r="G8" s="90">
        <v>2</v>
      </c>
      <c r="H8" s="90">
        <v>2</v>
      </c>
      <c r="I8" s="21">
        <f>SUM(F8:H8)</f>
        <v>6</v>
      </c>
      <c r="K8" s="25"/>
      <c r="L8" s="25" t="s">
        <v>51</v>
      </c>
      <c r="M8" s="25" t="s">
        <v>52</v>
      </c>
    </row>
    <row r="9" spans="1:23" ht="12.75" customHeight="1" x14ac:dyDescent="0.25">
      <c r="B9" s="25">
        <v>2</v>
      </c>
      <c r="C9" s="61" t="s">
        <v>25</v>
      </c>
      <c r="D9" s="89" t="s">
        <v>251</v>
      </c>
      <c r="E9" s="189"/>
      <c r="F9" s="90">
        <v>2</v>
      </c>
      <c r="G9" s="90">
        <v>2</v>
      </c>
      <c r="H9" s="90">
        <v>1</v>
      </c>
      <c r="I9" s="21">
        <f t="shared" ref="I9:I21" si="0">SUM(F9:H9)</f>
        <v>5</v>
      </c>
      <c r="K9" s="217" t="s">
        <v>222</v>
      </c>
      <c r="L9" s="218"/>
      <c r="M9" s="52"/>
    </row>
    <row r="10" spans="1:23" ht="12.75" customHeight="1" x14ac:dyDescent="0.25">
      <c r="B10" s="25">
        <v>3</v>
      </c>
      <c r="C10" s="61" t="s">
        <v>27</v>
      </c>
      <c r="D10" s="188"/>
      <c r="E10" s="189"/>
      <c r="F10" s="90">
        <v>1</v>
      </c>
      <c r="G10" s="90">
        <v>1</v>
      </c>
      <c r="H10" s="90">
        <v>1</v>
      </c>
      <c r="I10" s="21">
        <f t="shared" si="0"/>
        <v>3</v>
      </c>
      <c r="K10" s="25" t="s">
        <v>56</v>
      </c>
      <c r="L10" s="192"/>
      <c r="M10" s="18"/>
    </row>
    <row r="11" spans="1:23" ht="12.75" customHeight="1" x14ac:dyDescent="0.25">
      <c r="B11" s="25">
        <v>4</v>
      </c>
      <c r="C11" s="61" t="s">
        <v>30</v>
      </c>
      <c r="D11" s="188"/>
      <c r="E11" s="189"/>
      <c r="F11" s="90"/>
      <c r="G11" s="90"/>
      <c r="H11" s="90">
        <v>1</v>
      </c>
      <c r="I11" s="21">
        <f t="shared" si="0"/>
        <v>1</v>
      </c>
      <c r="K11" s="5"/>
      <c r="L11" s="15"/>
      <c r="M11" s="23"/>
    </row>
    <row r="12" spans="1:23" ht="12.75" customHeight="1" x14ac:dyDescent="0.25">
      <c r="B12" s="25">
        <v>5</v>
      </c>
      <c r="C12" s="61" t="s">
        <v>33</v>
      </c>
      <c r="D12" s="188"/>
      <c r="E12" s="189"/>
      <c r="F12" s="90">
        <v>2</v>
      </c>
      <c r="G12" s="90"/>
      <c r="H12" s="90"/>
      <c r="I12" s="21">
        <f t="shared" si="0"/>
        <v>2</v>
      </c>
      <c r="K12" s="55"/>
      <c r="L12" s="219"/>
      <c r="M12" s="23"/>
    </row>
    <row r="13" spans="1:23" ht="12.75" customHeight="1" x14ac:dyDescent="0.25">
      <c r="B13" s="25">
        <v>6</v>
      </c>
      <c r="C13" s="61" t="s">
        <v>32</v>
      </c>
      <c r="D13" s="188"/>
      <c r="E13" s="189"/>
      <c r="F13" s="90">
        <v>1</v>
      </c>
      <c r="G13" s="90">
        <v>1</v>
      </c>
      <c r="H13" s="90">
        <v>1</v>
      </c>
      <c r="I13" s="21">
        <f t="shared" si="0"/>
        <v>3</v>
      </c>
    </row>
    <row r="14" spans="1:23" ht="12.75" customHeight="1" x14ac:dyDescent="0.25">
      <c r="B14" s="25">
        <v>7</v>
      </c>
      <c r="C14" s="61" t="s">
        <v>35</v>
      </c>
      <c r="D14" s="188"/>
      <c r="E14" s="189"/>
      <c r="F14" s="90">
        <v>1</v>
      </c>
      <c r="G14" s="90">
        <v>1</v>
      </c>
      <c r="H14" s="90">
        <v>1</v>
      </c>
      <c r="I14" s="21">
        <f t="shared" si="0"/>
        <v>3</v>
      </c>
    </row>
    <row r="15" spans="1:23" ht="12.75" customHeight="1" x14ac:dyDescent="0.25">
      <c r="B15" s="25">
        <v>8</v>
      </c>
      <c r="C15" s="61" t="s">
        <v>37</v>
      </c>
      <c r="D15" s="188"/>
      <c r="E15" s="189"/>
      <c r="F15" s="90"/>
      <c r="G15" s="90"/>
      <c r="H15" s="90"/>
      <c r="I15" s="21">
        <f t="shared" si="0"/>
        <v>0</v>
      </c>
    </row>
    <row r="16" spans="1:23" ht="12.75" customHeight="1" x14ac:dyDescent="0.25">
      <c r="B16" s="25">
        <v>9</v>
      </c>
      <c r="C16" s="61" t="s">
        <v>39</v>
      </c>
      <c r="D16" s="188"/>
      <c r="E16" s="189"/>
      <c r="F16" s="90"/>
      <c r="G16" s="90"/>
      <c r="H16" s="90"/>
      <c r="I16" s="21">
        <f t="shared" si="0"/>
        <v>0</v>
      </c>
      <c r="K16" t="s">
        <v>67</v>
      </c>
    </row>
    <row r="17" spans="2:13" ht="12.75" customHeight="1" x14ac:dyDescent="0.25">
      <c r="B17" s="25">
        <v>10</v>
      </c>
      <c r="C17" s="61" t="s">
        <v>40</v>
      </c>
      <c r="D17" s="188"/>
      <c r="E17" s="189"/>
      <c r="F17" s="90">
        <v>2</v>
      </c>
      <c r="G17" s="90">
        <v>2</v>
      </c>
      <c r="H17" s="90">
        <v>1</v>
      </c>
      <c r="I17" s="21">
        <f t="shared" si="0"/>
        <v>5</v>
      </c>
      <c r="L17" s="15" t="s">
        <v>251</v>
      </c>
      <c r="M17" s="55" t="s">
        <v>252</v>
      </c>
    </row>
    <row r="18" spans="2:13" ht="12.75" customHeight="1" x14ac:dyDescent="0.25">
      <c r="B18" s="25">
        <v>11</v>
      </c>
      <c r="C18" s="61" t="s">
        <v>41</v>
      </c>
      <c r="D18" s="188"/>
      <c r="E18" s="189"/>
      <c r="F18" s="90">
        <v>1</v>
      </c>
      <c r="G18" s="90"/>
      <c r="H18" s="90"/>
      <c r="I18" s="21">
        <f t="shared" si="0"/>
        <v>1</v>
      </c>
      <c r="L18" s="15" t="s">
        <v>253</v>
      </c>
      <c r="M18" s="55" t="s">
        <v>254</v>
      </c>
    </row>
    <row r="19" spans="2:13" ht="12.75" customHeight="1" x14ac:dyDescent="0.25">
      <c r="B19" s="25">
        <v>12</v>
      </c>
      <c r="C19" s="61" t="s">
        <v>74</v>
      </c>
      <c r="D19" s="188"/>
      <c r="E19" s="189"/>
      <c r="F19" s="90">
        <v>3</v>
      </c>
      <c r="G19" s="90">
        <v>3</v>
      </c>
      <c r="H19" s="90">
        <v>3</v>
      </c>
      <c r="I19" s="21">
        <f t="shared" si="0"/>
        <v>9</v>
      </c>
      <c r="L19" s="15" t="s">
        <v>255</v>
      </c>
      <c r="M19" s="55" t="s">
        <v>256</v>
      </c>
    </row>
    <row r="20" spans="2:13" ht="12.75" customHeight="1" x14ac:dyDescent="0.25">
      <c r="B20" s="25">
        <v>13</v>
      </c>
      <c r="C20" s="61" t="s">
        <v>75</v>
      </c>
      <c r="D20" s="188"/>
      <c r="E20" s="189"/>
      <c r="F20" s="90">
        <v>1</v>
      </c>
      <c r="G20" s="90"/>
      <c r="H20" s="90"/>
      <c r="I20" s="21">
        <f t="shared" si="0"/>
        <v>1</v>
      </c>
    </row>
    <row r="21" spans="2:13" ht="12.75" customHeight="1" x14ac:dyDescent="0.25">
      <c r="B21" s="25">
        <v>14</v>
      </c>
      <c r="C21" s="61" t="s">
        <v>76</v>
      </c>
      <c r="D21" s="188"/>
      <c r="E21" s="188"/>
      <c r="F21" s="90">
        <v>1</v>
      </c>
      <c r="G21" s="90">
        <v>1</v>
      </c>
      <c r="H21" s="90">
        <v>1</v>
      </c>
      <c r="I21" s="21">
        <f t="shared" si="0"/>
        <v>3</v>
      </c>
    </row>
    <row r="22" spans="2:13" ht="12.75" customHeight="1" x14ac:dyDescent="0.25">
      <c r="B22" s="210" t="s">
        <v>225</v>
      </c>
      <c r="C22" s="211"/>
      <c r="D22" s="212"/>
      <c r="E22" s="220"/>
      <c r="F22" s="195">
        <f>SUM(F8:F21)</f>
        <v>17</v>
      </c>
      <c r="G22" s="195">
        <f t="shared" ref="G22:I22" si="1">SUM(G8:G21)</f>
        <v>13</v>
      </c>
      <c r="H22" s="195">
        <f t="shared" si="1"/>
        <v>12</v>
      </c>
      <c r="I22" s="84">
        <f t="shared" si="1"/>
        <v>42</v>
      </c>
    </row>
    <row r="23" spans="2:13" ht="12.75" customHeight="1" x14ac:dyDescent="0.25">
      <c r="B23" s="10">
        <v>17</v>
      </c>
      <c r="C23" s="711" t="s">
        <v>275</v>
      </c>
      <c r="D23" s="451"/>
      <c r="E23" s="182"/>
      <c r="F23" s="128"/>
      <c r="G23" s="128"/>
      <c r="H23" s="128"/>
      <c r="I23" s="101"/>
    </row>
    <row r="24" spans="2:13" ht="12.75" customHeight="1" x14ac:dyDescent="0.25">
      <c r="B24" s="10">
        <v>18</v>
      </c>
      <c r="C24" s="514"/>
      <c r="D24" s="481"/>
      <c r="E24" s="221"/>
      <c r="F24" s="128"/>
      <c r="G24" s="128"/>
      <c r="H24" s="128"/>
      <c r="I24" s="101"/>
    </row>
    <row r="25" spans="2:13" ht="12.75" customHeight="1" x14ac:dyDescent="0.25">
      <c r="B25" s="10">
        <v>19</v>
      </c>
      <c r="C25" s="514"/>
      <c r="D25" s="481"/>
      <c r="E25" s="182"/>
      <c r="F25" s="128"/>
      <c r="G25" s="128"/>
      <c r="H25" s="128"/>
      <c r="I25" s="101"/>
    </row>
    <row r="26" spans="2:13" ht="12.75" customHeight="1" x14ac:dyDescent="0.25">
      <c r="B26" s="10">
        <v>20</v>
      </c>
      <c r="C26" s="514"/>
      <c r="D26" s="481"/>
      <c r="E26" s="182"/>
      <c r="F26" s="128"/>
      <c r="G26" s="128"/>
      <c r="H26" s="128"/>
      <c r="I26" s="101"/>
    </row>
    <row r="27" spans="2:13" ht="12.75" customHeight="1" x14ac:dyDescent="0.25">
      <c r="B27" s="196">
        <v>21</v>
      </c>
      <c r="C27" s="514"/>
      <c r="D27" s="481"/>
      <c r="E27" s="126"/>
      <c r="F27" s="104"/>
      <c r="G27" s="104"/>
      <c r="H27" s="104"/>
      <c r="I27" s="101"/>
    </row>
    <row r="28" spans="2:13" ht="12.75" customHeight="1" x14ac:dyDescent="0.25">
      <c r="B28" s="10">
        <v>22</v>
      </c>
      <c r="C28" s="514"/>
      <c r="D28" s="481"/>
      <c r="E28" s="126"/>
      <c r="F28" s="104"/>
      <c r="G28" s="104"/>
      <c r="H28" s="104"/>
      <c r="I28" s="101"/>
    </row>
    <row r="29" spans="2:13" ht="12.75" customHeight="1" x14ac:dyDescent="0.25">
      <c r="B29" s="10">
        <v>23</v>
      </c>
      <c r="C29" s="514"/>
      <c r="D29" s="481"/>
      <c r="E29" s="126"/>
      <c r="F29" s="104"/>
      <c r="G29" s="104"/>
      <c r="H29" s="104"/>
      <c r="I29" s="101"/>
    </row>
    <row r="30" spans="2:13" ht="12.75" customHeight="1" x14ac:dyDescent="0.25">
      <c r="B30" s="10">
        <v>24</v>
      </c>
      <c r="C30" s="452"/>
      <c r="D30" s="453"/>
      <c r="E30" s="126"/>
      <c r="F30" s="104"/>
      <c r="G30" s="104"/>
      <c r="H30" s="104"/>
      <c r="I30" s="101"/>
    </row>
    <row r="31" spans="2:13" ht="12.75" customHeight="1" x14ac:dyDescent="0.25">
      <c r="B31" s="86" t="s">
        <v>95</v>
      </c>
      <c r="C31" s="154"/>
      <c r="D31" s="87"/>
      <c r="E31" s="198"/>
      <c r="F31" s="113"/>
      <c r="G31" s="134">
        <f>SUM(G23:G30)</f>
        <v>0</v>
      </c>
      <c r="H31" s="134">
        <f>SUM(H23:H30)</f>
        <v>0</v>
      </c>
      <c r="I31" s="411">
        <f>SUM(F31:H31)</f>
        <v>0</v>
      </c>
    </row>
    <row r="32" spans="2:13" ht="12.75" customHeight="1" x14ac:dyDescent="0.25">
      <c r="B32" s="200">
        <v>25</v>
      </c>
      <c r="C32" s="709" t="s">
        <v>276</v>
      </c>
      <c r="D32" s="451"/>
      <c r="E32" s="214"/>
      <c r="F32" s="222">
        <v>12</v>
      </c>
      <c r="G32" s="223">
        <v>18</v>
      </c>
      <c r="H32" s="223">
        <v>20</v>
      </c>
      <c r="I32" s="413"/>
    </row>
    <row r="33" spans="1:13" ht="13.5" customHeight="1" x14ac:dyDescent="0.25">
      <c r="A33" s="5"/>
      <c r="B33" s="200">
        <v>26</v>
      </c>
      <c r="C33" s="514"/>
      <c r="D33" s="481"/>
      <c r="E33" s="94"/>
      <c r="F33" s="712" t="s">
        <v>278</v>
      </c>
      <c r="G33" s="712" t="s">
        <v>279</v>
      </c>
      <c r="H33" s="712" t="s">
        <v>279</v>
      </c>
      <c r="I33" s="413"/>
      <c r="J33" s="5"/>
      <c r="K33" s="5"/>
      <c r="L33" s="5"/>
      <c r="M33" s="5"/>
    </row>
    <row r="34" spans="1:13" ht="12.75" customHeight="1" x14ac:dyDescent="0.25">
      <c r="A34" s="5"/>
      <c r="B34" s="200">
        <v>27</v>
      </c>
      <c r="C34" s="514"/>
      <c r="D34" s="481"/>
      <c r="E34" s="126"/>
      <c r="F34" s="514"/>
      <c r="G34" s="514"/>
      <c r="H34" s="514"/>
      <c r="I34" s="413"/>
      <c r="J34" s="5"/>
      <c r="K34" s="5"/>
      <c r="L34" s="5"/>
      <c r="M34" s="5"/>
    </row>
    <row r="35" spans="1:13" ht="12.75" customHeight="1" x14ac:dyDescent="0.25">
      <c r="B35" s="200">
        <v>28</v>
      </c>
      <c r="C35" s="514"/>
      <c r="D35" s="481"/>
      <c r="E35" s="126"/>
      <c r="F35" s="514"/>
      <c r="G35" s="514"/>
      <c r="H35" s="514"/>
      <c r="I35" s="413"/>
    </row>
    <row r="36" spans="1:13" ht="12.75" customHeight="1" x14ac:dyDescent="0.25">
      <c r="B36" s="200">
        <v>29</v>
      </c>
      <c r="C36" s="452"/>
      <c r="D36" s="453"/>
      <c r="E36" s="126"/>
      <c r="F36" s="452"/>
      <c r="G36" s="452"/>
      <c r="H36" s="452"/>
      <c r="I36" s="413"/>
    </row>
    <row r="37" spans="1:13" ht="12.75" customHeight="1" x14ac:dyDescent="0.25">
      <c r="B37" s="645" t="s">
        <v>103</v>
      </c>
      <c r="C37" s="448"/>
      <c r="D37" s="448"/>
      <c r="E37" s="449"/>
      <c r="F37" s="134">
        <f t="shared" ref="F37:H37" si="2">SUM(F32:F36)</f>
        <v>12</v>
      </c>
      <c r="G37" s="134">
        <f t="shared" si="2"/>
        <v>18</v>
      </c>
      <c r="H37" s="134">
        <f t="shared" si="2"/>
        <v>20</v>
      </c>
      <c r="I37" s="412">
        <f>SUM(F37:H37)/2</f>
        <v>25</v>
      </c>
    </row>
    <row r="38" spans="1:13" ht="12.75" customHeight="1" x14ac:dyDescent="0.25">
      <c r="B38" s="659" t="s">
        <v>238</v>
      </c>
      <c r="C38" s="448"/>
      <c r="D38" s="448"/>
      <c r="E38" s="449"/>
      <c r="F38" s="205">
        <f t="shared" ref="F38:H38" si="3">F37</f>
        <v>12</v>
      </c>
      <c r="G38" s="205">
        <f t="shared" si="3"/>
        <v>18</v>
      </c>
      <c r="H38" s="205">
        <f t="shared" si="3"/>
        <v>20</v>
      </c>
      <c r="I38" s="207">
        <f>SUM(F38:H38)/2</f>
        <v>25</v>
      </c>
    </row>
    <row r="39" spans="1:13" ht="12.75" customHeight="1" x14ac:dyDescent="0.25">
      <c r="B39" s="528" t="s">
        <v>119</v>
      </c>
      <c r="C39" s="448"/>
      <c r="D39" s="448"/>
      <c r="E39" s="449"/>
      <c r="F39" s="152"/>
      <c r="G39" s="8"/>
      <c r="H39" s="8"/>
      <c r="I39" s="18">
        <f>COUNTA(F39:H39)</f>
        <v>0</v>
      </c>
    </row>
    <row r="40" spans="1:13" ht="12.75" customHeight="1" x14ac:dyDescent="0.25">
      <c r="A40" s="5"/>
      <c r="B40" s="658" t="s">
        <v>239</v>
      </c>
      <c r="C40" s="448"/>
      <c r="D40" s="448"/>
      <c r="E40" s="449"/>
      <c r="F40" s="164">
        <f t="shared" ref="F40:H40" si="4">F22+F38</f>
        <v>29</v>
      </c>
      <c r="G40" s="164">
        <f t="shared" si="4"/>
        <v>31</v>
      </c>
      <c r="H40" s="164">
        <f t="shared" si="4"/>
        <v>32</v>
      </c>
      <c r="I40" s="164">
        <f>SUM(F40:H40)</f>
        <v>92</v>
      </c>
      <c r="J40" s="5"/>
      <c r="K40" s="5"/>
      <c r="L40" s="5"/>
      <c r="M40" s="5"/>
    </row>
    <row r="41" spans="1:13" ht="12.75" customHeight="1" x14ac:dyDescent="0.25">
      <c r="A41" s="5"/>
      <c r="B41" s="91">
        <v>1</v>
      </c>
      <c r="C41" s="499" t="s">
        <v>269</v>
      </c>
      <c r="D41" s="448"/>
      <c r="E41" s="449"/>
      <c r="F41" s="168"/>
      <c r="G41" s="168">
        <v>1</v>
      </c>
      <c r="H41" s="168">
        <v>2</v>
      </c>
      <c r="I41" s="168">
        <f>SUM(F41:H41)</f>
        <v>3</v>
      </c>
      <c r="J41" s="5"/>
      <c r="K41" s="5"/>
      <c r="L41" s="5"/>
      <c r="M41" s="5"/>
    </row>
    <row r="42" spans="1:13" ht="12.75" customHeight="1" x14ac:dyDescent="0.25">
      <c r="B42" s="658" t="s">
        <v>239</v>
      </c>
      <c r="C42" s="448"/>
      <c r="D42" s="448"/>
      <c r="E42" s="448"/>
      <c r="F42" s="448"/>
      <c r="G42" s="448"/>
      <c r="H42" s="448"/>
      <c r="I42" s="216">
        <f>SUM(I41,I40)</f>
        <v>95</v>
      </c>
    </row>
    <row r="43" spans="1:13" ht="12.75" customHeight="1" x14ac:dyDescent="0.25">
      <c r="B43" s="25">
        <v>1</v>
      </c>
      <c r="C43" s="499" t="s">
        <v>125</v>
      </c>
      <c r="D43" s="448"/>
      <c r="E43" s="449"/>
      <c r="F43" s="168">
        <v>2</v>
      </c>
      <c r="G43" s="168">
        <v>2</v>
      </c>
      <c r="H43" s="168">
        <v>2</v>
      </c>
      <c r="I43" s="169" t="s">
        <v>148</v>
      </c>
    </row>
    <row r="44" spans="1:13" ht="12.75" customHeight="1" x14ac:dyDescent="0.25">
      <c r="B44" s="25">
        <v>3</v>
      </c>
      <c r="C44" s="648" t="s">
        <v>240</v>
      </c>
      <c r="D44" s="448"/>
      <c r="E44" s="449"/>
      <c r="F44" s="168">
        <v>0.5</v>
      </c>
      <c r="G44" s="168">
        <v>0.5</v>
      </c>
      <c r="H44" s="168">
        <v>0.5</v>
      </c>
      <c r="I44" s="169" t="s">
        <v>148</v>
      </c>
    </row>
    <row r="45" spans="1:13" ht="12.75" customHeight="1" x14ac:dyDescent="0.25">
      <c r="B45" s="25">
        <v>4</v>
      </c>
      <c r="C45" s="499" t="s">
        <v>134</v>
      </c>
      <c r="D45" s="448"/>
      <c r="E45" s="449"/>
      <c r="F45" s="168" t="s">
        <v>135</v>
      </c>
      <c r="G45" s="168"/>
      <c r="H45" s="168" t="s">
        <v>135</v>
      </c>
      <c r="I45" s="169" t="s">
        <v>148</v>
      </c>
    </row>
    <row r="46" spans="1:13" ht="12.75" customHeight="1" x14ac:dyDescent="0.25">
      <c r="B46" s="529" t="s">
        <v>138</v>
      </c>
      <c r="C46" s="448"/>
      <c r="D46" s="448"/>
      <c r="E46" s="449"/>
      <c r="F46" s="164">
        <f>F40+SUM(F41:F44)/2</f>
        <v>30.25</v>
      </c>
      <c r="G46" s="164">
        <f>G40+SUM(G41:G44)/2</f>
        <v>32.75</v>
      </c>
      <c r="H46" s="164">
        <f>H40+SUM(H41:H44)/2</f>
        <v>34.25</v>
      </c>
      <c r="I46" s="164">
        <f>SUM(F46:H46)</f>
        <v>97.25</v>
      </c>
    </row>
    <row r="47" spans="1:13" ht="12.75" customHeight="1" x14ac:dyDescent="0.25">
      <c r="B47" s="69"/>
      <c r="C47" s="71"/>
      <c r="D47" s="71"/>
      <c r="E47" s="71"/>
      <c r="F47" s="72"/>
      <c r="G47" s="72"/>
      <c r="H47" s="72"/>
      <c r="I47" s="72"/>
    </row>
    <row r="48" spans="1:13" ht="12.75" customHeight="1" x14ac:dyDescent="0.25">
      <c r="B48" s="69"/>
      <c r="C48" s="44" t="s">
        <v>79</v>
      </c>
      <c r="D48" s="44"/>
      <c r="E48" s="44"/>
      <c r="F48" s="44"/>
      <c r="G48" s="44"/>
      <c r="H48" s="44"/>
      <c r="I48" s="44"/>
    </row>
    <row r="49" spans="3:8" ht="12.75" customHeight="1" x14ac:dyDescent="0.25"/>
    <row r="50" spans="3:8" ht="25.5" customHeight="1" x14ac:dyDescent="0.25">
      <c r="F50" s="708" t="s">
        <v>80</v>
      </c>
      <c r="G50" s="543"/>
      <c r="H50" s="543"/>
    </row>
    <row r="51" spans="3:8" ht="12.75" customHeight="1" x14ac:dyDescent="0.25">
      <c r="E51" s="5"/>
      <c r="F51" s="397">
        <v>29</v>
      </c>
      <c r="G51" s="397">
        <v>31</v>
      </c>
      <c r="H51" s="397">
        <v>32</v>
      </c>
    </row>
    <row r="52" spans="3:8" ht="12.75" customHeight="1" x14ac:dyDescent="0.25">
      <c r="C52" s="15"/>
      <c r="D52" s="15"/>
      <c r="E52" s="5"/>
      <c r="F52" s="23"/>
      <c r="G52" s="23"/>
      <c r="H52" s="23"/>
    </row>
    <row r="53" spans="3:8" ht="12.75" customHeight="1" x14ac:dyDescent="0.25">
      <c r="C53" s="15"/>
      <c r="D53" s="15"/>
      <c r="E53" s="5"/>
      <c r="F53" s="23"/>
      <c r="G53" s="23"/>
      <c r="H53" s="23"/>
    </row>
    <row r="54" spans="3:8" ht="12.75" customHeight="1" x14ac:dyDescent="0.25">
      <c r="C54" s="5"/>
      <c r="D54" s="5"/>
      <c r="E54" s="5"/>
    </row>
    <row r="55" spans="3:8" ht="12.75" customHeight="1" x14ac:dyDescent="0.25">
      <c r="C55" s="5"/>
      <c r="D55" s="5"/>
      <c r="E55" s="5"/>
    </row>
    <row r="56" spans="3:8" ht="12.75" customHeight="1" x14ac:dyDescent="0.25">
      <c r="E56" s="5"/>
    </row>
    <row r="57" spans="3:8" ht="12.75" customHeight="1" x14ac:dyDescent="0.25">
      <c r="C57" s="5"/>
      <c r="D57" s="5"/>
      <c r="E57" s="5"/>
    </row>
    <row r="58" spans="3:8" ht="12.75" customHeight="1" x14ac:dyDescent="0.25">
      <c r="C58" s="5"/>
      <c r="D58" s="5"/>
    </row>
    <row r="59" spans="3:8" ht="12.75" customHeight="1" x14ac:dyDescent="0.25">
      <c r="C59" s="5"/>
      <c r="D59" s="5"/>
    </row>
    <row r="60" spans="3:8" ht="12.75" customHeight="1" x14ac:dyDescent="0.25">
      <c r="C60" s="5"/>
      <c r="D60" s="5"/>
    </row>
    <row r="61" spans="3:8" ht="12.75" customHeight="1" x14ac:dyDescent="0.25"/>
    <row r="62" spans="3:8" ht="12.75" customHeight="1" x14ac:dyDescent="0.25"/>
    <row r="63" spans="3:8" ht="12.75" customHeight="1" x14ac:dyDescent="0.25"/>
    <row r="64" spans="3:8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C32:D36"/>
    <mergeCell ref="B3:C3"/>
    <mergeCell ref="B6:B7"/>
    <mergeCell ref="E6:E7"/>
    <mergeCell ref="K7:M7"/>
    <mergeCell ref="I6:I7"/>
    <mergeCell ref="F6:H6"/>
    <mergeCell ref="C23:D30"/>
    <mergeCell ref="C6:C7"/>
    <mergeCell ref="G33:G36"/>
    <mergeCell ref="H33:H36"/>
    <mergeCell ref="F33:F36"/>
    <mergeCell ref="F50:H50"/>
    <mergeCell ref="B37:E37"/>
    <mergeCell ref="B38:E38"/>
    <mergeCell ref="C43:E43"/>
    <mergeCell ref="C41:E41"/>
    <mergeCell ref="C45:E45"/>
    <mergeCell ref="B46:E46"/>
    <mergeCell ref="C44:E44"/>
    <mergeCell ref="B42:H42"/>
    <mergeCell ref="B39:E39"/>
    <mergeCell ref="B40:E40"/>
  </mergeCells>
  <conditionalFormatting sqref="E54 C55:D55">
    <cfRule type="cellIs" dxfId="39" priority="1" operator="greaterThan">
      <formula>0</formula>
    </cfRule>
  </conditionalFormatting>
  <conditionalFormatting sqref="H40">
    <cfRule type="cellIs" dxfId="38" priority="2" operator="lessThan">
      <formula>$H$51</formula>
    </cfRule>
  </conditionalFormatting>
  <conditionalFormatting sqref="G40">
    <cfRule type="cellIs" dxfId="37" priority="3" operator="greaterThan">
      <formula>$G$51</formula>
    </cfRule>
  </conditionalFormatting>
  <conditionalFormatting sqref="G40">
    <cfRule type="cellIs" dxfId="36" priority="4" operator="lessThan">
      <formula>$G$51</formula>
    </cfRule>
  </conditionalFormatting>
  <conditionalFormatting sqref="F40">
    <cfRule type="cellIs" dxfId="35" priority="5" operator="lessThan">
      <formula>$F$51</formula>
    </cfRule>
  </conditionalFormatting>
  <conditionalFormatting sqref="F40">
    <cfRule type="cellIs" dxfId="34" priority="6" operator="greaterThan">
      <formula>$F$51</formula>
    </cfRule>
  </conditionalFormatting>
  <conditionalFormatting sqref="I39">
    <cfRule type="cellIs" dxfId="33" priority="8" operator="lessThan">
      <formula>#REF!</formula>
    </cfRule>
  </conditionalFormatting>
  <conditionalFormatting sqref="I39">
    <cfRule type="cellIs" dxfId="32" priority="9" operator="greaterThan">
      <formula>#REF!</formula>
    </cfRule>
  </conditionalFormatting>
  <dataValidations count="3">
    <dataValidation type="list" allowBlank="1" showErrorMessage="1" sqref="E23:E30 E33:E36">
      <formula1>$L$9:$L$12</formula1>
    </dataValidation>
    <dataValidation type="list" allowBlank="1" showErrorMessage="1" sqref="D9">
      <formula1>$L$17:$L$19</formula1>
    </dataValidation>
    <dataValidation type="list" allowBlank="1" showErrorMessage="1" sqref="F39:H39">
      <formula1>$L$9:$L$11</formula1>
    </dataValidation>
  </dataValidations>
  <printOptions horizontalCentered="1"/>
  <pageMargins left="0.78740157480314965" right="0.39370078740157483" top="0.98425196850393704" bottom="0.98425196850393704" header="0" footer="0"/>
  <pageSetup paperSize="9" scale="4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 x14ac:dyDescent="0.25"/>
  <cols>
    <col min="1" max="1" width="22.21875" customWidth="1"/>
    <col min="2" max="2" width="3.44140625" customWidth="1"/>
    <col min="3" max="3" width="50" customWidth="1"/>
    <col min="4" max="4" width="6.21875" customWidth="1"/>
    <col min="5" max="5" width="5.5546875" customWidth="1"/>
    <col min="6" max="11" width="5.77734375" customWidth="1"/>
    <col min="12" max="12" width="14.21875" customWidth="1"/>
    <col min="13" max="13" width="12.44140625" customWidth="1"/>
    <col min="14" max="15" width="6" customWidth="1"/>
    <col min="16" max="16" width="2.77734375" customWidth="1"/>
    <col min="17" max="17" width="12.77734375" customWidth="1"/>
    <col min="18" max="19" width="8.77734375" customWidth="1"/>
    <col min="20" max="20" width="19.44140625" customWidth="1"/>
    <col min="21" max="22" width="14.21875" customWidth="1"/>
    <col min="23" max="23" width="17.77734375" customWidth="1"/>
    <col min="24" max="24" width="14.5546875" customWidth="1"/>
    <col min="25" max="26" width="8.77734375" customWidth="1"/>
  </cols>
  <sheetData>
    <row r="1" spans="1:26" ht="12.75" customHeight="1" x14ac:dyDescent="0.4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3">
      <c r="A2" s="5"/>
      <c r="B2" s="718" t="s">
        <v>271</v>
      </c>
      <c r="C2" s="496"/>
      <c r="D2" s="185"/>
      <c r="E2" s="1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5"/>
      <c r="B3" s="6" t="s">
        <v>215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86">
        <v>32</v>
      </c>
      <c r="R3" s="5" t="s">
        <v>216</v>
      </c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5"/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.75" customHeight="1" x14ac:dyDescent="0.25">
      <c r="A5" s="5"/>
      <c r="B5" s="515" t="s">
        <v>4</v>
      </c>
      <c r="C5" s="507" t="s">
        <v>5</v>
      </c>
      <c r="D5" s="58"/>
      <c r="E5" s="516"/>
      <c r="F5" s="504" t="s">
        <v>6</v>
      </c>
      <c r="G5" s="448"/>
      <c r="H5" s="448"/>
      <c r="I5" s="448"/>
      <c r="J5" s="448"/>
      <c r="K5" s="449"/>
      <c r="L5" s="656" t="s">
        <v>217</v>
      </c>
      <c r="M5" s="506" t="s">
        <v>218</v>
      </c>
      <c r="N5" s="7"/>
      <c r="O5" s="7"/>
      <c r="P5" s="7"/>
      <c r="Q5" s="650" t="s">
        <v>219</v>
      </c>
      <c r="R5" s="5" t="s">
        <v>220</v>
      </c>
      <c r="S5" s="5"/>
      <c r="T5" s="5"/>
      <c r="U5" s="5"/>
      <c r="V5" s="5"/>
      <c r="W5" s="5"/>
      <c r="X5" s="5"/>
      <c r="Y5" s="5"/>
      <c r="Z5" s="5"/>
    </row>
    <row r="6" spans="1:26" ht="28.5" customHeight="1" x14ac:dyDescent="0.25">
      <c r="A6" s="5"/>
      <c r="B6" s="455"/>
      <c r="C6" s="469"/>
      <c r="D6" s="187"/>
      <c r="E6" s="651"/>
      <c r="F6" s="504" t="s">
        <v>8</v>
      </c>
      <c r="G6" s="449"/>
      <c r="H6" s="504" t="s">
        <v>9</v>
      </c>
      <c r="I6" s="449"/>
      <c r="J6" s="504" t="s">
        <v>10</v>
      </c>
      <c r="K6" s="449"/>
      <c r="L6" s="455"/>
      <c r="M6" s="455"/>
      <c r="N6" s="7"/>
      <c r="O6" s="7"/>
      <c r="P6" s="7"/>
      <c r="Q6" s="455"/>
      <c r="R6" s="5"/>
      <c r="S6" s="459" t="s">
        <v>47</v>
      </c>
      <c r="T6" s="448"/>
      <c r="U6" s="448"/>
      <c r="V6" s="449"/>
      <c r="W6" s="5"/>
      <c r="X6" s="5"/>
      <c r="Y6" s="5"/>
      <c r="Z6" s="5"/>
    </row>
    <row r="7" spans="1:26" ht="12.75" customHeight="1" x14ac:dyDescent="0.25">
      <c r="B7" s="25">
        <v>1</v>
      </c>
      <c r="C7" s="61" t="s">
        <v>14</v>
      </c>
      <c r="D7" s="188"/>
      <c r="E7" s="189"/>
      <c r="F7" s="90">
        <v>1</v>
      </c>
      <c r="G7" s="90">
        <v>1</v>
      </c>
      <c r="H7" s="90">
        <v>2</v>
      </c>
      <c r="I7" s="90">
        <v>2</v>
      </c>
      <c r="J7" s="90">
        <v>2</v>
      </c>
      <c r="K7" s="90">
        <v>2</v>
      </c>
      <c r="L7" s="21">
        <f t="shared" ref="L7:L20" si="0">SUM(F7:K7)/2</f>
        <v>5</v>
      </c>
      <c r="M7" s="21">
        <f t="shared" ref="M7:M25" si="1">L7*$Q$3</f>
        <v>160</v>
      </c>
      <c r="O7" s="23"/>
      <c r="P7" s="23"/>
      <c r="Q7" s="57">
        <v>160</v>
      </c>
      <c r="S7" s="25"/>
      <c r="T7" s="25" t="s">
        <v>51</v>
      </c>
      <c r="U7" s="25" t="s">
        <v>52</v>
      </c>
      <c r="V7" s="25" t="s">
        <v>53</v>
      </c>
    </row>
    <row r="8" spans="1:26" ht="12.75" customHeight="1" x14ac:dyDescent="0.25">
      <c r="B8" s="25">
        <v>2</v>
      </c>
      <c r="C8" s="61" t="s">
        <v>25</v>
      </c>
      <c r="D8" s="89" t="s">
        <v>154</v>
      </c>
      <c r="E8" s="189"/>
      <c r="F8" s="90">
        <v>2</v>
      </c>
      <c r="G8" s="90">
        <v>2</v>
      </c>
      <c r="H8" s="90">
        <v>2</v>
      </c>
      <c r="I8" s="90">
        <v>2</v>
      </c>
      <c r="J8" s="90"/>
      <c r="K8" s="90"/>
      <c r="L8" s="21">
        <f t="shared" si="0"/>
        <v>4</v>
      </c>
      <c r="M8" s="21">
        <f t="shared" si="1"/>
        <v>128</v>
      </c>
      <c r="N8" s="190" t="s">
        <v>221</v>
      </c>
      <c r="O8" s="23"/>
      <c r="P8" s="23"/>
      <c r="Q8" s="52">
        <v>130</v>
      </c>
      <c r="S8" s="191" t="s">
        <v>222</v>
      </c>
      <c r="T8" s="192" t="s">
        <v>223</v>
      </c>
      <c r="U8" s="18">
        <v>200</v>
      </c>
      <c r="V8" s="18">
        <f>SUMIF($E$22:$E$30,$T8,$M$22:$M$30)+SUMIF($E$32,$T8,$M$32)</f>
        <v>640</v>
      </c>
    </row>
    <row r="9" spans="1:26" ht="12.75" customHeight="1" x14ac:dyDescent="0.25">
      <c r="B9" s="25">
        <v>3</v>
      </c>
      <c r="C9" s="61" t="s">
        <v>27</v>
      </c>
      <c r="D9" s="188"/>
      <c r="E9" s="189"/>
      <c r="F9" s="90">
        <v>1</v>
      </c>
      <c r="G9" s="90">
        <v>1</v>
      </c>
      <c r="H9" s="90">
        <v>1</v>
      </c>
      <c r="I9" s="90">
        <v>1</v>
      </c>
      <c r="J9" s="90"/>
      <c r="K9" s="90"/>
      <c r="L9" s="21">
        <f t="shared" si="0"/>
        <v>2</v>
      </c>
      <c r="M9" s="21">
        <f t="shared" si="1"/>
        <v>64</v>
      </c>
      <c r="O9" s="23"/>
      <c r="P9" s="23"/>
      <c r="Q9" s="57">
        <v>60</v>
      </c>
      <c r="S9" s="25" t="s">
        <v>56</v>
      </c>
      <c r="T9" s="192" t="s">
        <v>273</v>
      </c>
      <c r="U9" s="18">
        <v>700</v>
      </c>
      <c r="V9" s="18">
        <f>SUMIF($E$22:$E$30,$T9,$M$22:$M$30)+SUMIF($E$32,$T9,$M$32)</f>
        <v>960</v>
      </c>
    </row>
    <row r="10" spans="1:26" ht="12.75" customHeight="1" x14ac:dyDescent="0.25">
      <c r="B10" s="25">
        <v>4</v>
      </c>
      <c r="C10" s="61" t="s">
        <v>30</v>
      </c>
      <c r="D10" s="188"/>
      <c r="E10" s="189"/>
      <c r="F10" s="90">
        <v>1</v>
      </c>
      <c r="G10" s="90">
        <v>1</v>
      </c>
      <c r="H10" s="90"/>
      <c r="I10" s="90"/>
      <c r="J10" s="90"/>
      <c r="K10" s="90"/>
      <c r="L10" s="21">
        <f t="shared" si="0"/>
        <v>1</v>
      </c>
      <c r="M10" s="21">
        <f t="shared" si="1"/>
        <v>32</v>
      </c>
      <c r="N10" s="23"/>
      <c r="O10" s="23"/>
      <c r="P10" s="23"/>
      <c r="Q10" s="57">
        <v>30</v>
      </c>
      <c r="S10" s="25" t="s">
        <v>59</v>
      </c>
      <c r="T10" s="192"/>
      <c r="U10" s="18"/>
      <c r="V10" s="18">
        <f>SUMIF($E$22:$E$28,$T10,$M$22:$M$28)+SUMIF($E$30:$E$32,$T10,$M$30:$M$32)</f>
        <v>0</v>
      </c>
    </row>
    <row r="11" spans="1:26" ht="12.75" customHeight="1" x14ac:dyDescent="0.25">
      <c r="B11" s="25">
        <v>5</v>
      </c>
      <c r="C11" s="61" t="s">
        <v>33</v>
      </c>
      <c r="D11" s="188"/>
      <c r="E11" s="189"/>
      <c r="F11" s="90">
        <v>1</v>
      </c>
      <c r="G11" s="90">
        <v>1</v>
      </c>
      <c r="H11" s="90">
        <v>1</v>
      </c>
      <c r="I11" s="90">
        <v>1</v>
      </c>
      <c r="J11" s="90"/>
      <c r="K11" s="90"/>
      <c r="L11" s="21">
        <f t="shared" si="0"/>
        <v>2</v>
      </c>
      <c r="M11" s="21">
        <f t="shared" si="1"/>
        <v>64</v>
      </c>
      <c r="N11" s="23"/>
      <c r="O11" s="23"/>
      <c r="P11" s="23"/>
      <c r="Q11" s="57">
        <v>60</v>
      </c>
      <c r="S11" s="193" t="s">
        <v>168</v>
      </c>
      <c r="T11" s="194"/>
      <c r="U11" s="18"/>
      <c r="V11" s="18">
        <f>SUMIF($E$22:$E$28,$T11,$M$22:$M$28)+SUMIF($E$30:$E$32,$T11,$M$30:$M$32)</f>
        <v>0</v>
      </c>
    </row>
    <row r="12" spans="1:26" ht="12.75" customHeight="1" x14ac:dyDescent="0.25">
      <c r="B12" s="25">
        <v>6</v>
      </c>
      <c r="C12" s="61" t="s">
        <v>32</v>
      </c>
      <c r="D12" s="188"/>
      <c r="E12" s="189"/>
      <c r="F12" s="90">
        <v>1</v>
      </c>
      <c r="G12" s="90">
        <v>1</v>
      </c>
      <c r="H12" s="90"/>
      <c r="I12" s="90"/>
      <c r="J12" s="90"/>
      <c r="K12" s="90"/>
      <c r="L12" s="21">
        <f t="shared" si="0"/>
        <v>1</v>
      </c>
      <c r="M12" s="21">
        <f t="shared" si="1"/>
        <v>32</v>
      </c>
      <c r="N12" s="23"/>
      <c r="O12" s="23"/>
      <c r="P12" s="23"/>
      <c r="Q12" s="57">
        <v>30</v>
      </c>
    </row>
    <row r="13" spans="1:26" ht="12.75" customHeight="1" x14ac:dyDescent="0.25">
      <c r="B13" s="25">
        <v>7</v>
      </c>
      <c r="C13" s="61" t="s">
        <v>35</v>
      </c>
      <c r="D13" s="188"/>
      <c r="E13" s="189"/>
      <c r="F13" s="90">
        <v>1</v>
      </c>
      <c r="G13" s="90">
        <v>1</v>
      </c>
      <c r="H13" s="90"/>
      <c r="I13" s="90"/>
      <c r="J13" s="90"/>
      <c r="K13" s="90"/>
      <c r="L13" s="21">
        <f t="shared" si="0"/>
        <v>1</v>
      </c>
      <c r="M13" s="21">
        <f t="shared" si="1"/>
        <v>32</v>
      </c>
      <c r="N13" s="23"/>
      <c r="O13" s="23"/>
      <c r="P13" s="23"/>
      <c r="Q13" s="57">
        <v>30</v>
      </c>
    </row>
    <row r="14" spans="1:26" ht="12.75" customHeight="1" x14ac:dyDescent="0.25">
      <c r="B14" s="25">
        <v>8</v>
      </c>
      <c r="C14" s="61" t="s">
        <v>37</v>
      </c>
      <c r="D14" s="188"/>
      <c r="E14" s="189"/>
      <c r="F14" s="90">
        <v>1</v>
      </c>
      <c r="G14" s="90">
        <v>1</v>
      </c>
      <c r="H14" s="90"/>
      <c r="I14" s="90"/>
      <c r="J14" s="90"/>
      <c r="K14" s="90"/>
      <c r="L14" s="21">
        <f t="shared" si="0"/>
        <v>1</v>
      </c>
      <c r="M14" s="21">
        <f t="shared" si="1"/>
        <v>32</v>
      </c>
      <c r="N14" s="23"/>
      <c r="O14" s="23"/>
      <c r="P14" s="23"/>
      <c r="Q14" s="57">
        <v>30</v>
      </c>
    </row>
    <row r="15" spans="1:26" ht="12.75" customHeight="1" x14ac:dyDescent="0.25">
      <c r="B15" s="25">
        <v>9</v>
      </c>
      <c r="C15" s="61" t="s">
        <v>39</v>
      </c>
      <c r="D15" s="188"/>
      <c r="E15" s="189"/>
      <c r="F15" s="90">
        <v>1</v>
      </c>
      <c r="G15" s="90">
        <v>1</v>
      </c>
      <c r="H15" s="90"/>
      <c r="I15" s="90"/>
      <c r="J15" s="90"/>
      <c r="K15" s="90"/>
      <c r="L15" s="21">
        <f t="shared" si="0"/>
        <v>1</v>
      </c>
      <c r="M15" s="21">
        <f t="shared" si="1"/>
        <v>32</v>
      </c>
      <c r="N15" s="23"/>
      <c r="O15" s="23"/>
      <c r="P15" s="23"/>
      <c r="Q15" s="57">
        <v>30</v>
      </c>
      <c r="S15" t="s">
        <v>67</v>
      </c>
    </row>
    <row r="16" spans="1:26" ht="12.75" customHeight="1" x14ac:dyDescent="0.25">
      <c r="B16" s="25">
        <v>10</v>
      </c>
      <c r="C16" s="61" t="s">
        <v>40</v>
      </c>
      <c r="D16" s="188"/>
      <c r="E16" s="189"/>
      <c r="F16" s="90">
        <v>2</v>
      </c>
      <c r="G16" s="90">
        <v>2</v>
      </c>
      <c r="H16" s="90">
        <v>1</v>
      </c>
      <c r="I16" s="90">
        <v>1</v>
      </c>
      <c r="J16" s="90">
        <v>1</v>
      </c>
      <c r="K16" s="90">
        <v>1</v>
      </c>
      <c r="L16" s="21">
        <f t="shared" si="0"/>
        <v>4</v>
      </c>
      <c r="M16" s="21">
        <f t="shared" si="1"/>
        <v>128</v>
      </c>
      <c r="N16" s="190" t="s">
        <v>221</v>
      </c>
      <c r="O16" s="23"/>
      <c r="P16" s="23"/>
      <c r="Q16" s="57">
        <v>130</v>
      </c>
      <c r="T16" s="15" t="s">
        <v>155</v>
      </c>
    </row>
    <row r="17" spans="1:24" ht="12.75" customHeight="1" x14ac:dyDescent="0.25">
      <c r="B17" s="25">
        <v>11</v>
      </c>
      <c r="C17" s="61" t="s">
        <v>41</v>
      </c>
      <c r="D17" s="188"/>
      <c r="E17" s="189"/>
      <c r="F17" s="90"/>
      <c r="G17" s="90"/>
      <c r="H17" s="90">
        <v>1</v>
      </c>
      <c r="I17" s="90">
        <v>1</v>
      </c>
      <c r="J17" s="90"/>
      <c r="K17" s="90"/>
      <c r="L17" s="21">
        <f t="shared" si="0"/>
        <v>1</v>
      </c>
      <c r="M17" s="21">
        <f t="shared" si="1"/>
        <v>32</v>
      </c>
      <c r="N17" s="23"/>
      <c r="O17" s="23"/>
      <c r="P17" s="23"/>
      <c r="Q17" s="57">
        <v>30</v>
      </c>
      <c r="T17" s="15" t="s">
        <v>154</v>
      </c>
    </row>
    <row r="18" spans="1:24" ht="12.75" customHeight="1" x14ac:dyDescent="0.25">
      <c r="B18" s="25">
        <v>12</v>
      </c>
      <c r="C18" s="61" t="s">
        <v>74</v>
      </c>
      <c r="D18" s="188"/>
      <c r="E18" s="189"/>
      <c r="F18" s="90">
        <v>3</v>
      </c>
      <c r="G18" s="90">
        <v>3</v>
      </c>
      <c r="H18" s="90">
        <v>3</v>
      </c>
      <c r="I18" s="90">
        <v>3</v>
      </c>
      <c r="J18" s="90">
        <v>3</v>
      </c>
      <c r="K18" s="90">
        <v>3</v>
      </c>
      <c r="L18" s="21">
        <f t="shared" si="0"/>
        <v>9</v>
      </c>
      <c r="M18" s="21">
        <f t="shared" si="1"/>
        <v>288</v>
      </c>
      <c r="N18" s="190" t="s">
        <v>221</v>
      </c>
      <c r="O18" s="23"/>
      <c r="P18" s="23"/>
      <c r="Q18" s="57">
        <v>290</v>
      </c>
      <c r="T18" s="15" t="s">
        <v>156</v>
      </c>
    </row>
    <row r="19" spans="1:24" ht="12.75" customHeight="1" x14ac:dyDescent="0.25">
      <c r="B19" s="25">
        <v>13</v>
      </c>
      <c r="C19" s="61" t="s">
        <v>75</v>
      </c>
      <c r="D19" s="188"/>
      <c r="E19" s="189"/>
      <c r="F19" s="90">
        <v>1</v>
      </c>
      <c r="G19" s="90">
        <v>1</v>
      </c>
      <c r="H19" s="90"/>
      <c r="I19" s="90"/>
      <c r="J19" s="90"/>
      <c r="K19" s="90"/>
      <c r="L19" s="21">
        <f t="shared" si="0"/>
        <v>1</v>
      </c>
      <c r="M19" s="21">
        <f t="shared" si="1"/>
        <v>32</v>
      </c>
      <c r="N19" s="23"/>
      <c r="O19" s="5"/>
      <c r="P19" s="23"/>
      <c r="Q19" s="57">
        <v>30</v>
      </c>
    </row>
    <row r="20" spans="1:24" ht="12.75" customHeight="1" x14ac:dyDescent="0.25">
      <c r="B20" s="25">
        <v>14</v>
      </c>
      <c r="C20" s="61" t="s">
        <v>274</v>
      </c>
      <c r="D20" s="188"/>
      <c r="E20" s="188"/>
      <c r="F20" s="90">
        <v>1</v>
      </c>
      <c r="G20" s="90">
        <v>1</v>
      </c>
      <c r="H20" s="90">
        <v>1</v>
      </c>
      <c r="I20" s="90">
        <v>1</v>
      </c>
      <c r="J20" s="90">
        <v>1</v>
      </c>
      <c r="K20" s="90">
        <v>1</v>
      </c>
      <c r="L20" s="21">
        <f t="shared" si="0"/>
        <v>3</v>
      </c>
      <c r="M20" s="21">
        <f t="shared" si="1"/>
        <v>96</v>
      </c>
      <c r="N20" s="23"/>
      <c r="O20" s="23"/>
      <c r="P20" s="23"/>
      <c r="Q20" s="57">
        <v>95</v>
      </c>
    </row>
    <row r="21" spans="1:24" ht="12.75" customHeight="1" x14ac:dyDescent="0.25">
      <c r="B21" s="719" t="s">
        <v>225</v>
      </c>
      <c r="C21" s="448"/>
      <c r="D21" s="448"/>
      <c r="E21" s="449"/>
      <c r="F21" s="195">
        <f t="shared" ref="F21:L21" si="2">SUM(F7:F20)</f>
        <v>17</v>
      </c>
      <c r="G21" s="195">
        <f t="shared" si="2"/>
        <v>17</v>
      </c>
      <c r="H21" s="195">
        <f t="shared" si="2"/>
        <v>12</v>
      </c>
      <c r="I21" s="195">
        <f t="shared" si="2"/>
        <v>12</v>
      </c>
      <c r="J21" s="195">
        <f t="shared" si="2"/>
        <v>7</v>
      </c>
      <c r="K21" s="195">
        <f t="shared" si="2"/>
        <v>7</v>
      </c>
      <c r="L21" s="84">
        <f t="shared" si="2"/>
        <v>36</v>
      </c>
      <c r="M21" s="84">
        <f t="shared" si="1"/>
        <v>1152</v>
      </c>
      <c r="N21" s="23"/>
      <c r="O21" s="23"/>
      <c r="P21" s="23"/>
      <c r="Q21" s="57">
        <f>SUM(Q7:Q20)</f>
        <v>1135</v>
      </c>
    </row>
    <row r="22" spans="1:24" ht="12.75" customHeight="1" x14ac:dyDescent="0.25">
      <c r="B22" s="10">
        <v>15</v>
      </c>
      <c r="C22" s="720" t="s">
        <v>181</v>
      </c>
      <c r="D22" s="449"/>
      <c r="E22" s="97" t="s">
        <v>223</v>
      </c>
      <c r="F22" s="128"/>
      <c r="G22" s="128"/>
      <c r="H22" s="128"/>
      <c r="I22" s="128"/>
      <c r="J22" s="128">
        <v>1</v>
      </c>
      <c r="K22" s="128">
        <v>1</v>
      </c>
      <c r="L22" s="101">
        <f>SUM(F22:K22)/2</f>
        <v>1</v>
      </c>
      <c r="M22" s="21">
        <f t="shared" si="1"/>
        <v>32</v>
      </c>
      <c r="N22" s="713">
        <f>SUM(M22:M30)</f>
        <v>640</v>
      </c>
      <c r="O22" s="652">
        <f>N22+N32</f>
        <v>1600</v>
      </c>
      <c r="P22" s="23"/>
      <c r="S22" s="15" t="s">
        <v>223</v>
      </c>
      <c r="T22" s="715" t="s">
        <v>277</v>
      </c>
      <c r="U22" s="496"/>
      <c r="V22" s="496"/>
      <c r="W22" s="496"/>
      <c r="X22" s="496"/>
    </row>
    <row r="23" spans="1:24" ht="12.75" customHeight="1" x14ac:dyDescent="0.25">
      <c r="B23" s="10">
        <v>16</v>
      </c>
      <c r="C23" s="720" t="s">
        <v>232</v>
      </c>
      <c r="D23" s="449"/>
      <c r="E23" s="97" t="s">
        <v>223</v>
      </c>
      <c r="F23" s="128">
        <v>1</v>
      </c>
      <c r="G23" s="128">
        <v>1</v>
      </c>
      <c r="H23" s="128"/>
      <c r="I23" s="128"/>
      <c r="J23" s="128"/>
      <c r="K23" s="128"/>
      <c r="L23" s="101">
        <f>SUM(F23:K23)/2</f>
        <v>1</v>
      </c>
      <c r="M23" s="21">
        <f t="shared" si="1"/>
        <v>32</v>
      </c>
      <c r="N23" s="714"/>
      <c r="O23" s="460"/>
      <c r="P23" s="23"/>
      <c r="S23" s="15"/>
      <c r="T23" s="496"/>
      <c r="U23" s="496"/>
      <c r="V23" s="496"/>
      <c r="W23" s="496"/>
      <c r="X23" s="496"/>
    </row>
    <row r="24" spans="1:24" ht="12.75" customHeight="1" x14ac:dyDescent="0.25">
      <c r="B24" s="10">
        <v>17</v>
      </c>
      <c r="C24" s="647" t="s">
        <v>85</v>
      </c>
      <c r="D24" s="449"/>
      <c r="E24" s="97" t="s">
        <v>223</v>
      </c>
      <c r="F24" s="128"/>
      <c r="G24" s="128"/>
      <c r="H24" s="128"/>
      <c r="I24" s="128"/>
      <c r="J24" s="128">
        <v>2</v>
      </c>
      <c r="K24" s="128">
        <v>2</v>
      </c>
      <c r="L24" s="101">
        <f>SUM(F24:K24)/2</f>
        <v>2</v>
      </c>
      <c r="M24" s="21">
        <f t="shared" si="1"/>
        <v>64</v>
      </c>
      <c r="N24" s="714"/>
      <c r="O24" s="460"/>
      <c r="P24" s="23"/>
      <c r="S24" s="5"/>
      <c r="T24" s="496"/>
      <c r="U24" s="496"/>
      <c r="V24" s="496"/>
      <c r="W24" s="496"/>
      <c r="X24" s="496"/>
    </row>
    <row r="25" spans="1:24" ht="12.75" customHeight="1" x14ac:dyDescent="0.25">
      <c r="B25" s="721">
        <v>18</v>
      </c>
      <c r="C25" s="722" t="s">
        <v>280</v>
      </c>
      <c r="D25" s="451"/>
      <c r="E25" s="82" t="s">
        <v>223</v>
      </c>
      <c r="F25" s="104">
        <v>1</v>
      </c>
      <c r="G25" s="104">
        <v>1</v>
      </c>
      <c r="H25" s="104">
        <v>1</v>
      </c>
      <c r="I25" s="104">
        <v>1</v>
      </c>
      <c r="J25" s="104"/>
      <c r="K25" s="104"/>
      <c r="L25" s="654">
        <f>SUM(F25:K26)/2</f>
        <v>5</v>
      </c>
      <c r="M25" s="654">
        <f t="shared" si="1"/>
        <v>160</v>
      </c>
      <c r="N25" s="714"/>
      <c r="O25" s="460"/>
      <c r="P25" s="23"/>
      <c r="S25" s="15" t="s">
        <v>273</v>
      </c>
      <c r="T25" s="105" t="s">
        <v>281</v>
      </c>
    </row>
    <row r="26" spans="1:24" ht="12.75" customHeight="1" x14ac:dyDescent="0.25">
      <c r="B26" s="455"/>
      <c r="C26" s="452"/>
      <c r="D26" s="453"/>
      <c r="E26" s="82" t="s">
        <v>273</v>
      </c>
      <c r="F26" s="104"/>
      <c r="G26" s="104"/>
      <c r="H26" s="104">
        <v>1</v>
      </c>
      <c r="I26" s="104">
        <v>1</v>
      </c>
      <c r="J26" s="104">
        <v>2</v>
      </c>
      <c r="K26" s="104">
        <v>2</v>
      </c>
      <c r="L26" s="455"/>
      <c r="M26" s="455"/>
      <c r="N26" s="714"/>
      <c r="O26" s="460"/>
      <c r="P26" s="23"/>
    </row>
    <row r="27" spans="1:24" ht="12.75" customHeight="1" x14ac:dyDescent="0.25">
      <c r="B27" s="454">
        <v>19</v>
      </c>
      <c r="C27" s="716" t="s">
        <v>282</v>
      </c>
      <c r="D27" s="451"/>
      <c r="E27" s="82" t="s">
        <v>223</v>
      </c>
      <c r="F27" s="104"/>
      <c r="G27" s="148"/>
      <c r="H27" s="148">
        <v>1</v>
      </c>
      <c r="I27" s="148">
        <v>1</v>
      </c>
      <c r="J27" s="148"/>
      <c r="K27" s="104"/>
      <c r="L27" s="654">
        <f>SUM(F27:K28)/2</f>
        <v>3</v>
      </c>
      <c r="M27" s="654">
        <f>L27*$Q$3</f>
        <v>96</v>
      </c>
      <c r="N27" s="714"/>
      <c r="O27" s="460"/>
      <c r="P27" s="23"/>
    </row>
    <row r="28" spans="1:24" ht="12.75" customHeight="1" x14ac:dyDescent="0.25">
      <c r="B28" s="455"/>
      <c r="C28" s="452"/>
      <c r="D28" s="453"/>
      <c r="E28" s="82" t="s">
        <v>273</v>
      </c>
      <c r="F28" s="224"/>
      <c r="G28" s="225"/>
      <c r="H28" s="225">
        <v>1</v>
      </c>
      <c r="I28" s="225">
        <v>1</v>
      </c>
      <c r="J28" s="225">
        <v>1</v>
      </c>
      <c r="K28" s="224">
        <v>1</v>
      </c>
      <c r="L28" s="455"/>
      <c r="M28" s="455"/>
      <c r="N28" s="714"/>
      <c r="O28" s="460"/>
      <c r="P28" s="23"/>
    </row>
    <row r="29" spans="1:24" ht="12.75" customHeight="1" x14ac:dyDescent="0.25">
      <c r="B29" s="454">
        <v>20</v>
      </c>
      <c r="C29" s="716" t="s">
        <v>283</v>
      </c>
      <c r="D29" s="451"/>
      <c r="E29" s="82" t="s">
        <v>223</v>
      </c>
      <c r="F29" s="224">
        <v>1</v>
      </c>
      <c r="G29" s="225"/>
      <c r="H29" s="225"/>
      <c r="I29" s="225"/>
      <c r="J29" s="225"/>
      <c r="K29" s="224"/>
      <c r="L29" s="654">
        <f>SUM(F29:K30)/2</f>
        <v>8</v>
      </c>
      <c r="M29" s="654">
        <f>L29*$Q$3</f>
        <v>256</v>
      </c>
      <c r="N29" s="714"/>
      <c r="O29" s="460"/>
      <c r="P29" s="23"/>
    </row>
    <row r="30" spans="1:24" ht="12.75" customHeight="1" x14ac:dyDescent="0.25">
      <c r="A30" s="5"/>
      <c r="B30" s="455"/>
      <c r="C30" s="452"/>
      <c r="D30" s="453"/>
      <c r="E30" s="82" t="s">
        <v>273</v>
      </c>
      <c r="F30" s="224">
        <v>2</v>
      </c>
      <c r="G30" s="225">
        <v>3</v>
      </c>
      <c r="H30" s="225">
        <v>3</v>
      </c>
      <c r="I30" s="225">
        <v>3</v>
      </c>
      <c r="J30" s="225">
        <v>2</v>
      </c>
      <c r="K30" s="224">
        <v>2</v>
      </c>
      <c r="L30" s="455"/>
      <c r="M30" s="455"/>
      <c r="N30" s="469"/>
      <c r="O30" s="460"/>
      <c r="P30" s="23"/>
      <c r="Q30" s="190" t="s">
        <v>237</v>
      </c>
      <c r="R30" s="5"/>
      <c r="S30" s="5"/>
      <c r="T30" s="5"/>
      <c r="U30" s="5"/>
      <c r="V30" s="5"/>
    </row>
    <row r="31" spans="1:24" ht="12.75" customHeight="1" x14ac:dyDescent="0.25">
      <c r="A31" s="5"/>
      <c r="B31" s="717" t="s">
        <v>95</v>
      </c>
      <c r="C31" s="448"/>
      <c r="D31" s="522"/>
      <c r="E31" s="198"/>
      <c r="F31" s="113">
        <f t="shared" ref="F31:K31" si="3">SUM(F22:F30)</f>
        <v>5</v>
      </c>
      <c r="G31" s="113">
        <f t="shared" si="3"/>
        <v>5</v>
      </c>
      <c r="H31" s="113">
        <f t="shared" si="3"/>
        <v>7</v>
      </c>
      <c r="I31" s="113">
        <f t="shared" si="3"/>
        <v>7</v>
      </c>
      <c r="J31" s="113">
        <f t="shared" si="3"/>
        <v>8</v>
      </c>
      <c r="K31" s="113">
        <f t="shared" si="3"/>
        <v>8</v>
      </c>
      <c r="L31" s="113">
        <f>SUM(F31:K31)</f>
        <v>40</v>
      </c>
      <c r="M31" s="199">
        <f>L31*$Q$3</f>
        <v>1280</v>
      </c>
      <c r="N31" s="5"/>
      <c r="O31" s="460"/>
      <c r="P31" s="23"/>
      <c r="R31" s="5"/>
      <c r="S31" s="5"/>
      <c r="T31" s="5"/>
      <c r="U31" s="5"/>
      <c r="V31" s="5"/>
    </row>
    <row r="32" spans="1:24" ht="12.75" customHeight="1" x14ac:dyDescent="0.25">
      <c r="B32" s="200">
        <v>23</v>
      </c>
      <c r="C32" s="499" t="s">
        <v>230</v>
      </c>
      <c r="D32" s="449"/>
      <c r="E32" s="82" t="s">
        <v>273</v>
      </c>
      <c r="F32" s="104">
        <v>5</v>
      </c>
      <c r="G32" s="104">
        <v>5</v>
      </c>
      <c r="H32" s="104">
        <v>10</v>
      </c>
      <c r="I32" s="99">
        <v>10</v>
      </c>
      <c r="J32" s="104">
        <v>15</v>
      </c>
      <c r="K32" s="104">
        <v>15</v>
      </c>
      <c r="L32" s="101">
        <f>SUM(F32:K32)/2</f>
        <v>30</v>
      </c>
      <c r="M32" s="21">
        <f>L32*$Q$3</f>
        <v>960</v>
      </c>
      <c r="N32" s="226">
        <f>M32</f>
        <v>960</v>
      </c>
      <c r="O32" s="455"/>
      <c r="P32" s="23"/>
    </row>
    <row r="33" spans="1:22" ht="12.75" customHeight="1" x14ac:dyDescent="0.25">
      <c r="A33" s="5"/>
      <c r="B33" s="645" t="s">
        <v>103</v>
      </c>
      <c r="C33" s="448"/>
      <c r="D33" s="448"/>
      <c r="E33" s="449"/>
      <c r="F33" s="134">
        <f t="shared" ref="F33:K33" si="4">SUM(F32)</f>
        <v>5</v>
      </c>
      <c r="G33" s="134">
        <f t="shared" si="4"/>
        <v>5</v>
      </c>
      <c r="H33" s="134">
        <f t="shared" si="4"/>
        <v>10</v>
      </c>
      <c r="I33" s="134">
        <f t="shared" si="4"/>
        <v>10</v>
      </c>
      <c r="J33" s="134">
        <f t="shared" si="4"/>
        <v>15</v>
      </c>
      <c r="K33" s="134">
        <f t="shared" si="4"/>
        <v>15</v>
      </c>
      <c r="L33" s="113">
        <f>SUM(F33:K33)</f>
        <v>60</v>
      </c>
      <c r="M33" s="199">
        <f>L33*$Q$3</f>
        <v>1920</v>
      </c>
      <c r="O33" s="23"/>
      <c r="P33" s="23"/>
      <c r="R33" s="5"/>
      <c r="S33" s="5"/>
      <c r="T33" s="5"/>
      <c r="U33" s="5"/>
      <c r="V33" s="5"/>
    </row>
    <row r="34" spans="1:22" ht="12.75" customHeight="1" x14ac:dyDescent="0.25">
      <c r="A34" s="5"/>
      <c r="B34" s="659" t="s">
        <v>238</v>
      </c>
      <c r="C34" s="448"/>
      <c r="D34" s="448"/>
      <c r="E34" s="449"/>
      <c r="F34" s="205">
        <f t="shared" ref="F34:K34" si="5">F31+F33</f>
        <v>10</v>
      </c>
      <c r="G34" s="205">
        <f t="shared" si="5"/>
        <v>10</v>
      </c>
      <c r="H34" s="205">
        <f t="shared" si="5"/>
        <v>17</v>
      </c>
      <c r="I34" s="205">
        <f t="shared" si="5"/>
        <v>17</v>
      </c>
      <c r="J34" s="205">
        <f t="shared" si="5"/>
        <v>23</v>
      </c>
      <c r="K34" s="205">
        <f t="shared" si="5"/>
        <v>23</v>
      </c>
      <c r="L34" s="206">
        <f>SUM(F34:K34)</f>
        <v>100</v>
      </c>
      <c r="M34" s="207">
        <f>L34*$Q$3</f>
        <v>3200</v>
      </c>
      <c r="O34" s="23"/>
      <c r="P34" s="23"/>
      <c r="R34" s="5"/>
      <c r="S34" s="5"/>
      <c r="T34" s="5"/>
      <c r="U34" s="5"/>
      <c r="V34" s="5"/>
    </row>
    <row r="35" spans="1:22" ht="12.75" customHeight="1" x14ac:dyDescent="0.25">
      <c r="B35" s="528" t="s">
        <v>119</v>
      </c>
      <c r="C35" s="448"/>
      <c r="D35" s="448"/>
      <c r="E35" s="449"/>
      <c r="F35" s="152"/>
      <c r="G35" s="8"/>
      <c r="H35" s="8"/>
      <c r="I35" s="8"/>
      <c r="J35" s="8"/>
      <c r="K35" s="8" t="s">
        <v>273</v>
      </c>
      <c r="L35" s="18">
        <f>COUNTA(F35:K35)</f>
        <v>1</v>
      </c>
      <c r="M35" s="18">
        <f>COUNTA(T9:T11)</f>
        <v>1</v>
      </c>
      <c r="O35" s="23"/>
      <c r="P35" s="5"/>
    </row>
    <row r="36" spans="1:22" ht="12.75" customHeight="1" x14ac:dyDescent="0.25">
      <c r="B36" s="658" t="s">
        <v>239</v>
      </c>
      <c r="C36" s="448"/>
      <c r="D36" s="448"/>
      <c r="E36" s="449"/>
      <c r="F36" s="164">
        <f t="shared" ref="F36:K36" si="6">F21+F34</f>
        <v>27</v>
      </c>
      <c r="G36" s="164">
        <f t="shared" si="6"/>
        <v>27</v>
      </c>
      <c r="H36" s="164">
        <f t="shared" si="6"/>
        <v>29</v>
      </c>
      <c r="I36" s="164">
        <f t="shared" si="6"/>
        <v>29</v>
      </c>
      <c r="J36" s="164">
        <f t="shared" si="6"/>
        <v>30</v>
      </c>
      <c r="K36" s="164">
        <f t="shared" si="6"/>
        <v>30</v>
      </c>
      <c r="L36" s="164">
        <f>SUM(F36:K36)</f>
        <v>172</v>
      </c>
      <c r="M36" s="41">
        <f>L34*$Q$3</f>
        <v>3200</v>
      </c>
      <c r="O36" s="23"/>
      <c r="P36" s="23"/>
    </row>
    <row r="37" spans="1:22" ht="12.75" customHeight="1" x14ac:dyDescent="0.25">
      <c r="B37" s="25">
        <v>1</v>
      </c>
      <c r="C37" s="648" t="s">
        <v>240</v>
      </c>
      <c r="D37" s="448"/>
      <c r="E37" s="449"/>
      <c r="F37" s="168">
        <v>0.5</v>
      </c>
      <c r="G37" s="168"/>
      <c r="H37" s="168">
        <v>0.5</v>
      </c>
      <c r="I37" s="168"/>
      <c r="J37" s="168">
        <v>0.5</v>
      </c>
      <c r="K37" s="168"/>
      <c r="L37" s="657" t="s">
        <v>148</v>
      </c>
      <c r="M37" s="449"/>
      <c r="O37" s="23"/>
      <c r="P37" s="23"/>
    </row>
    <row r="38" spans="1:22" ht="12.75" customHeight="1" x14ac:dyDescent="0.25">
      <c r="B38" s="25">
        <v>2</v>
      </c>
      <c r="C38" s="648" t="s">
        <v>137</v>
      </c>
      <c r="D38" s="448"/>
      <c r="E38" s="449"/>
      <c r="F38" s="168"/>
      <c r="G38" s="168"/>
      <c r="H38" s="168"/>
      <c r="I38" s="168"/>
      <c r="J38" s="168"/>
      <c r="K38" s="168"/>
      <c r="L38" s="657" t="s">
        <v>148</v>
      </c>
      <c r="M38" s="449"/>
      <c r="N38" s="5"/>
      <c r="O38" s="5"/>
      <c r="P38" s="5"/>
    </row>
    <row r="39" spans="1:22" ht="12.75" customHeight="1" x14ac:dyDescent="0.25">
      <c r="B39" s="25">
        <v>3</v>
      </c>
      <c r="C39" s="499" t="s">
        <v>241</v>
      </c>
      <c r="D39" s="448"/>
      <c r="E39" s="449"/>
      <c r="F39" s="168">
        <v>2</v>
      </c>
      <c r="G39" s="168">
        <v>2</v>
      </c>
      <c r="H39" s="168">
        <v>2</v>
      </c>
      <c r="I39" s="168">
        <v>2</v>
      </c>
      <c r="J39" s="168">
        <v>2</v>
      </c>
      <c r="K39" s="168">
        <v>2</v>
      </c>
      <c r="L39" s="657" t="s">
        <v>148</v>
      </c>
      <c r="M39" s="449"/>
      <c r="N39" s="5"/>
      <c r="O39" s="5"/>
      <c r="P39" s="5"/>
    </row>
    <row r="40" spans="1:22" ht="12.75" customHeight="1" x14ac:dyDescent="0.25">
      <c r="B40" s="529" t="s">
        <v>138</v>
      </c>
      <c r="C40" s="448"/>
      <c r="D40" s="448"/>
      <c r="E40" s="449"/>
      <c r="F40" s="164">
        <f t="shared" ref="F40:K40" si="7">F36+SUM(F37:G39)/2</f>
        <v>29.25</v>
      </c>
      <c r="G40" s="164">
        <f t="shared" si="7"/>
        <v>29.25</v>
      </c>
      <c r="H40" s="164">
        <f t="shared" si="7"/>
        <v>31.25</v>
      </c>
      <c r="I40" s="164">
        <f t="shared" si="7"/>
        <v>31.25</v>
      </c>
      <c r="J40" s="164">
        <f t="shared" si="7"/>
        <v>32.25</v>
      </c>
      <c r="K40" s="164">
        <f t="shared" si="7"/>
        <v>31</v>
      </c>
      <c r="L40" s="164">
        <f>SUM(F40:K40)</f>
        <v>184.25</v>
      </c>
      <c r="M40" s="44"/>
      <c r="N40" s="5"/>
      <c r="O40" s="5"/>
      <c r="P40" s="5"/>
    </row>
    <row r="41" spans="1:22" ht="12.75" customHeight="1" x14ac:dyDescent="0.25">
      <c r="B41" s="69"/>
      <c r="C41" s="71"/>
      <c r="D41" s="71"/>
      <c r="E41" s="71"/>
      <c r="F41" s="72"/>
      <c r="G41" s="72"/>
      <c r="H41" s="72"/>
      <c r="I41" s="72"/>
      <c r="J41" s="72"/>
      <c r="K41" s="72"/>
      <c r="L41" s="72"/>
      <c r="N41" s="5"/>
      <c r="O41" s="5"/>
      <c r="P41" s="5"/>
    </row>
    <row r="42" spans="1:22" ht="12.75" customHeight="1" x14ac:dyDescent="0.25">
      <c r="B42" s="69"/>
      <c r="C42" s="44" t="s">
        <v>79</v>
      </c>
      <c r="D42" s="44"/>
      <c r="E42" s="44"/>
      <c r="F42" s="44"/>
      <c r="G42" s="44"/>
      <c r="H42" s="44"/>
      <c r="I42" s="44"/>
      <c r="J42" s="44"/>
      <c r="K42" s="44"/>
      <c r="L42" s="44"/>
      <c r="N42" s="5"/>
      <c r="O42" s="5"/>
      <c r="P42" s="5"/>
    </row>
    <row r="43" spans="1:22" ht="12.75" customHeight="1" x14ac:dyDescent="0.25">
      <c r="C43" t="s">
        <v>144</v>
      </c>
      <c r="N43" s="5"/>
      <c r="O43" s="5"/>
      <c r="P43" s="5"/>
    </row>
    <row r="44" spans="1:22" ht="12.75" customHeight="1" x14ac:dyDescent="0.25">
      <c r="F44" s="459" t="s">
        <v>80</v>
      </c>
      <c r="G44" s="448"/>
      <c r="H44" s="448"/>
      <c r="I44" s="448"/>
      <c r="J44" s="448"/>
      <c r="K44" s="449"/>
      <c r="N44" s="5"/>
      <c r="O44" s="5"/>
      <c r="P44" s="5"/>
    </row>
    <row r="45" spans="1:22" ht="12.75" customHeight="1" x14ac:dyDescent="0.25">
      <c r="E45" s="5"/>
      <c r="F45" s="530">
        <v>27</v>
      </c>
      <c r="G45" s="449"/>
      <c r="H45" s="530">
        <v>29</v>
      </c>
      <c r="I45" s="449"/>
      <c r="J45" s="530">
        <v>30</v>
      </c>
      <c r="K45" s="449"/>
    </row>
    <row r="46" spans="1:22" ht="12.75" customHeight="1" x14ac:dyDescent="0.25">
      <c r="C46" s="15"/>
      <c r="D46" s="15"/>
      <c r="E46" s="5"/>
      <c r="F46" s="23"/>
      <c r="G46" s="23"/>
      <c r="H46" s="23"/>
      <c r="I46" s="23"/>
      <c r="J46" s="23"/>
      <c r="K46" s="23"/>
    </row>
    <row r="47" spans="1:22" ht="12.75" customHeight="1" x14ac:dyDescent="0.25">
      <c r="C47" s="15" t="s">
        <v>81</v>
      </c>
      <c r="D47" s="15"/>
      <c r="E47" s="5"/>
      <c r="F47" s="23"/>
      <c r="G47" s="23"/>
      <c r="H47" s="23"/>
      <c r="I47" s="23"/>
      <c r="J47" s="23"/>
      <c r="K47" s="23"/>
    </row>
    <row r="48" spans="1:22" ht="12.75" customHeight="1" x14ac:dyDescent="0.25">
      <c r="C48" s="5" t="s">
        <v>82</v>
      </c>
      <c r="D48" s="5"/>
      <c r="E48" s="5"/>
    </row>
    <row r="49" spans="3:16" ht="12.75" customHeight="1" x14ac:dyDescent="0.25">
      <c r="C49" s="5" t="s">
        <v>83</v>
      </c>
      <c r="D49" s="5"/>
      <c r="E49" s="5"/>
    </row>
    <row r="50" spans="3:16" ht="12.75" customHeight="1" x14ac:dyDescent="0.25">
      <c r="C50" t="s">
        <v>200</v>
      </c>
      <c r="E50" s="5"/>
    </row>
    <row r="51" spans="3:16" ht="12.75" customHeight="1" x14ac:dyDescent="0.25">
      <c r="C51" s="5" t="s">
        <v>201</v>
      </c>
      <c r="D51" s="5"/>
      <c r="E51" s="5"/>
    </row>
    <row r="52" spans="3:16" ht="12.75" customHeight="1" x14ac:dyDescent="0.25">
      <c r="C52" s="5" t="s">
        <v>284</v>
      </c>
      <c r="D52" s="5"/>
    </row>
    <row r="53" spans="3:16" ht="12.75" customHeight="1" x14ac:dyDescent="0.25">
      <c r="C53" s="5" t="s">
        <v>202</v>
      </c>
      <c r="D53" s="5"/>
    </row>
    <row r="54" spans="3:16" ht="12.75" customHeight="1" x14ac:dyDescent="0.25">
      <c r="C54" s="5" t="s">
        <v>203</v>
      </c>
      <c r="D54" s="5"/>
    </row>
    <row r="55" spans="3:16" ht="12.75" customHeight="1" x14ac:dyDescent="0.25">
      <c r="N55" s="5"/>
      <c r="O55" s="5"/>
      <c r="P55" s="5"/>
    </row>
    <row r="56" spans="3:16" ht="12.75" customHeight="1" x14ac:dyDescent="0.25">
      <c r="N56" s="5"/>
      <c r="O56" s="5"/>
      <c r="P56" s="5"/>
    </row>
    <row r="57" spans="3:16" ht="12.75" customHeight="1" x14ac:dyDescent="0.25">
      <c r="N57" s="5"/>
      <c r="O57" s="5"/>
      <c r="P57" s="5"/>
    </row>
    <row r="58" spans="3:16" ht="12.75" customHeight="1" x14ac:dyDescent="0.25">
      <c r="N58" s="5"/>
      <c r="O58" s="5"/>
      <c r="P58" s="5"/>
    </row>
    <row r="59" spans="3:16" ht="12.75" customHeight="1" x14ac:dyDescent="0.25">
      <c r="N59" s="5"/>
      <c r="O59" s="5"/>
      <c r="P59" s="5"/>
    </row>
    <row r="60" spans="3:16" ht="12.75" customHeight="1" x14ac:dyDescent="0.25">
      <c r="N60" s="5"/>
      <c r="O60" s="5"/>
      <c r="P60" s="5"/>
    </row>
    <row r="61" spans="3:16" ht="12.75" customHeight="1" x14ac:dyDescent="0.25">
      <c r="N61" s="5"/>
      <c r="O61" s="5"/>
      <c r="P61" s="5"/>
    </row>
    <row r="62" spans="3:16" ht="12.75" customHeight="1" x14ac:dyDescent="0.25">
      <c r="N62" s="5"/>
      <c r="O62" s="5"/>
      <c r="P62" s="5"/>
    </row>
    <row r="63" spans="3:16" ht="12.75" customHeight="1" x14ac:dyDescent="0.25">
      <c r="N63" s="5"/>
      <c r="O63" s="5"/>
      <c r="P63" s="5"/>
    </row>
    <row r="64" spans="3:16" ht="12.75" customHeight="1" x14ac:dyDescent="0.25">
      <c r="N64" s="5"/>
      <c r="O64" s="5"/>
      <c r="P64" s="5"/>
    </row>
    <row r="65" spans="14:16" ht="12.75" customHeight="1" x14ac:dyDescent="0.25">
      <c r="N65" s="5"/>
      <c r="O65" s="5"/>
      <c r="P65" s="5"/>
    </row>
    <row r="66" spans="14:16" ht="12.75" customHeight="1" x14ac:dyDescent="0.25">
      <c r="N66" s="5"/>
      <c r="O66" s="5"/>
      <c r="P66" s="5"/>
    </row>
    <row r="67" spans="14:16" ht="12.75" customHeight="1" x14ac:dyDescent="0.25">
      <c r="N67" s="5"/>
      <c r="O67" s="5"/>
      <c r="P67" s="5"/>
    </row>
    <row r="68" spans="14:16" ht="12.75" customHeight="1" x14ac:dyDescent="0.25">
      <c r="N68" s="5"/>
      <c r="O68" s="5"/>
      <c r="P68" s="5"/>
    </row>
    <row r="69" spans="14:16" ht="12.75" customHeight="1" x14ac:dyDescent="0.25">
      <c r="N69" s="5"/>
      <c r="O69" s="5"/>
      <c r="P69" s="5"/>
    </row>
    <row r="70" spans="14:16" ht="12.75" customHeight="1" x14ac:dyDescent="0.25">
      <c r="N70" s="5"/>
      <c r="O70" s="5"/>
      <c r="P70" s="5"/>
    </row>
    <row r="71" spans="14:16" ht="12.75" customHeight="1" x14ac:dyDescent="0.25">
      <c r="N71" s="5"/>
      <c r="O71" s="5"/>
      <c r="P71" s="5"/>
    </row>
    <row r="72" spans="14:16" ht="12.75" customHeight="1" x14ac:dyDescent="0.25">
      <c r="N72" s="5"/>
      <c r="O72" s="5"/>
      <c r="P72" s="5"/>
    </row>
    <row r="73" spans="14:16" ht="12.75" customHeight="1" x14ac:dyDescent="0.25">
      <c r="N73" s="5"/>
      <c r="O73" s="5"/>
      <c r="P73" s="5"/>
    </row>
    <row r="74" spans="14:16" ht="12.75" customHeight="1" x14ac:dyDescent="0.25">
      <c r="N74" s="5"/>
      <c r="O74" s="5"/>
      <c r="P74" s="5"/>
    </row>
    <row r="75" spans="14:16" ht="12.75" customHeight="1" x14ac:dyDescent="0.25">
      <c r="N75" s="5"/>
      <c r="O75" s="5"/>
      <c r="P75" s="5"/>
    </row>
    <row r="76" spans="14:16" ht="12.75" customHeight="1" x14ac:dyDescent="0.25">
      <c r="N76" s="5"/>
      <c r="O76" s="5"/>
      <c r="P76" s="5"/>
    </row>
    <row r="77" spans="14:16" ht="12.75" customHeight="1" x14ac:dyDescent="0.25">
      <c r="N77" s="5"/>
      <c r="O77" s="5"/>
      <c r="P77" s="5"/>
    </row>
    <row r="78" spans="14:16" ht="12.75" customHeight="1" x14ac:dyDescent="0.25">
      <c r="N78" s="5"/>
      <c r="O78" s="5"/>
      <c r="P78" s="5"/>
    </row>
    <row r="79" spans="14:16" ht="12.75" customHeight="1" x14ac:dyDescent="0.25">
      <c r="N79" s="5"/>
      <c r="O79" s="5"/>
      <c r="P79" s="5"/>
    </row>
    <row r="80" spans="14:16" ht="12.75" customHeight="1" x14ac:dyDescent="0.25">
      <c r="N80" s="5"/>
      <c r="O80" s="5"/>
      <c r="P80" s="5"/>
    </row>
    <row r="81" spans="14:16" ht="12.75" customHeight="1" x14ac:dyDescent="0.25">
      <c r="N81" s="5"/>
      <c r="O81" s="5"/>
      <c r="P81" s="5"/>
    </row>
    <row r="82" spans="14:16" ht="12.75" customHeight="1" x14ac:dyDescent="0.25">
      <c r="N82" s="5"/>
      <c r="O82" s="5"/>
      <c r="P82" s="5"/>
    </row>
    <row r="83" spans="14:16" ht="12.75" customHeight="1" x14ac:dyDescent="0.25">
      <c r="N83" s="5"/>
      <c r="O83" s="5"/>
      <c r="P83" s="5"/>
    </row>
    <row r="84" spans="14:16" ht="12.75" customHeight="1" x14ac:dyDescent="0.25">
      <c r="N84" s="5"/>
      <c r="O84" s="5"/>
      <c r="P84" s="5"/>
    </row>
    <row r="85" spans="14:16" ht="12.75" customHeight="1" x14ac:dyDescent="0.25">
      <c r="N85" s="5"/>
      <c r="O85" s="5"/>
      <c r="P85" s="5"/>
    </row>
    <row r="86" spans="14:16" ht="12.75" customHeight="1" x14ac:dyDescent="0.25">
      <c r="N86" s="5"/>
      <c r="O86" s="5"/>
      <c r="P86" s="5"/>
    </row>
    <row r="87" spans="14:16" ht="12.75" customHeight="1" x14ac:dyDescent="0.25">
      <c r="N87" s="5"/>
      <c r="O87" s="5"/>
      <c r="P87" s="5"/>
    </row>
    <row r="88" spans="14:16" ht="12.75" customHeight="1" x14ac:dyDescent="0.25">
      <c r="N88" s="5"/>
      <c r="O88" s="5"/>
      <c r="P88" s="5"/>
    </row>
    <row r="89" spans="14:16" ht="12.75" customHeight="1" x14ac:dyDescent="0.25">
      <c r="N89" s="5"/>
      <c r="O89" s="5"/>
      <c r="P89" s="5"/>
    </row>
    <row r="90" spans="14:16" ht="12.75" customHeight="1" x14ac:dyDescent="0.25">
      <c r="N90" s="5"/>
      <c r="O90" s="5"/>
      <c r="P90" s="5"/>
    </row>
    <row r="91" spans="14:16" ht="12.75" customHeight="1" x14ac:dyDescent="0.25">
      <c r="N91" s="5"/>
      <c r="O91" s="5"/>
      <c r="P91" s="5"/>
    </row>
    <row r="92" spans="14:16" ht="12.75" customHeight="1" x14ac:dyDescent="0.25">
      <c r="N92" s="5"/>
      <c r="O92" s="5"/>
      <c r="P92" s="5"/>
    </row>
    <row r="93" spans="14:16" ht="12.75" customHeight="1" x14ac:dyDescent="0.25">
      <c r="N93" s="5"/>
      <c r="O93" s="5"/>
      <c r="P93" s="5"/>
    </row>
    <row r="94" spans="14:16" ht="12.75" customHeight="1" x14ac:dyDescent="0.25">
      <c r="N94" s="5"/>
      <c r="O94" s="5"/>
      <c r="P94" s="5"/>
    </row>
    <row r="95" spans="14:16" ht="12.75" customHeight="1" x14ac:dyDescent="0.25">
      <c r="N95" s="5"/>
      <c r="O95" s="5"/>
      <c r="P95" s="5"/>
    </row>
    <row r="96" spans="14:16" ht="12.75" customHeight="1" x14ac:dyDescent="0.25">
      <c r="N96" s="5"/>
      <c r="O96" s="5"/>
      <c r="P96" s="5"/>
    </row>
    <row r="97" spans="14:16" ht="12.75" customHeight="1" x14ac:dyDescent="0.25">
      <c r="N97" s="5"/>
      <c r="O97" s="5"/>
      <c r="P97" s="5"/>
    </row>
    <row r="98" spans="14:16" ht="12.75" customHeight="1" x14ac:dyDescent="0.25">
      <c r="N98" s="5"/>
      <c r="O98" s="5"/>
      <c r="P98" s="5"/>
    </row>
    <row r="99" spans="14:16" ht="12.75" customHeight="1" x14ac:dyDescent="0.25">
      <c r="N99" s="5"/>
      <c r="O99" s="5"/>
      <c r="P99" s="5"/>
    </row>
    <row r="100" spans="14:16" ht="12.75" customHeight="1" x14ac:dyDescent="0.25">
      <c r="N100" s="5"/>
      <c r="O100" s="5"/>
      <c r="P100" s="5"/>
    </row>
    <row r="101" spans="14:16" ht="12.75" customHeight="1" x14ac:dyDescent="0.25">
      <c r="N101" s="5"/>
      <c r="O101" s="5"/>
      <c r="P101" s="5"/>
    </row>
    <row r="102" spans="14:16" ht="12.75" customHeight="1" x14ac:dyDescent="0.25">
      <c r="N102" s="5"/>
      <c r="O102" s="5"/>
      <c r="P102" s="5"/>
    </row>
    <row r="103" spans="14:16" ht="12.75" customHeight="1" x14ac:dyDescent="0.25">
      <c r="N103" s="5"/>
      <c r="O103" s="5"/>
      <c r="P103" s="5"/>
    </row>
    <row r="104" spans="14:16" ht="12.75" customHeight="1" x14ac:dyDescent="0.25">
      <c r="N104" s="5"/>
      <c r="O104" s="5"/>
      <c r="P104" s="5"/>
    </row>
    <row r="105" spans="14:16" ht="12.75" customHeight="1" x14ac:dyDescent="0.25">
      <c r="N105" s="5"/>
      <c r="O105" s="5"/>
      <c r="P105" s="5"/>
    </row>
    <row r="106" spans="14:16" ht="12.75" customHeight="1" x14ac:dyDescent="0.25">
      <c r="N106" s="5"/>
      <c r="O106" s="5"/>
      <c r="P106" s="5"/>
    </row>
    <row r="107" spans="14:16" ht="12.75" customHeight="1" x14ac:dyDescent="0.25">
      <c r="N107" s="5"/>
      <c r="O107" s="5"/>
      <c r="P107" s="5"/>
    </row>
    <row r="108" spans="14:16" ht="12.75" customHeight="1" x14ac:dyDescent="0.25">
      <c r="N108" s="5"/>
      <c r="O108" s="5"/>
      <c r="P108" s="5"/>
    </row>
    <row r="109" spans="14:16" ht="12.75" customHeight="1" x14ac:dyDescent="0.25">
      <c r="N109" s="5"/>
      <c r="O109" s="5"/>
      <c r="P109" s="5"/>
    </row>
    <row r="110" spans="14:16" ht="12.75" customHeight="1" x14ac:dyDescent="0.25">
      <c r="N110" s="5"/>
      <c r="O110" s="5"/>
      <c r="P110" s="5"/>
    </row>
    <row r="111" spans="14:16" ht="12.75" customHeight="1" x14ac:dyDescent="0.25">
      <c r="N111" s="5"/>
      <c r="O111" s="5"/>
      <c r="P111" s="5"/>
    </row>
    <row r="112" spans="14:16" ht="12.75" customHeight="1" x14ac:dyDescent="0.25">
      <c r="N112" s="5"/>
      <c r="O112" s="5"/>
      <c r="P112" s="5"/>
    </row>
    <row r="113" spans="14:16" ht="12.75" customHeight="1" x14ac:dyDescent="0.25">
      <c r="N113" s="5"/>
      <c r="O113" s="5"/>
      <c r="P113" s="5"/>
    </row>
    <row r="114" spans="14:16" ht="12.75" customHeight="1" x14ac:dyDescent="0.25">
      <c r="N114" s="5"/>
      <c r="O114" s="5"/>
      <c r="P114" s="5"/>
    </row>
    <row r="115" spans="14:16" ht="12.75" customHeight="1" x14ac:dyDescent="0.25">
      <c r="N115" s="5"/>
      <c r="O115" s="5"/>
      <c r="P115" s="5"/>
    </row>
    <row r="116" spans="14:16" ht="12.75" customHeight="1" x14ac:dyDescent="0.25">
      <c r="N116" s="5"/>
      <c r="O116" s="5"/>
      <c r="P116" s="5"/>
    </row>
    <row r="117" spans="14:16" ht="12.75" customHeight="1" x14ac:dyDescent="0.25">
      <c r="N117" s="5"/>
      <c r="O117" s="5"/>
      <c r="P117" s="5"/>
    </row>
    <row r="118" spans="14:16" ht="12.75" customHeight="1" x14ac:dyDescent="0.25">
      <c r="N118" s="5"/>
      <c r="O118" s="5"/>
      <c r="P118" s="5"/>
    </row>
    <row r="119" spans="14:16" ht="12.75" customHeight="1" x14ac:dyDescent="0.25">
      <c r="N119" s="5"/>
      <c r="O119" s="5"/>
      <c r="P119" s="5"/>
    </row>
    <row r="120" spans="14:16" ht="12.75" customHeight="1" x14ac:dyDescent="0.25">
      <c r="N120" s="5"/>
      <c r="O120" s="5"/>
      <c r="P120" s="5"/>
    </row>
    <row r="121" spans="14:16" ht="12.75" customHeight="1" x14ac:dyDescent="0.25">
      <c r="N121" s="5"/>
      <c r="O121" s="5"/>
      <c r="P121" s="5"/>
    </row>
    <row r="122" spans="14:16" ht="12.75" customHeight="1" x14ac:dyDescent="0.25">
      <c r="N122" s="5"/>
      <c r="O122" s="5"/>
      <c r="P122" s="5"/>
    </row>
    <row r="123" spans="14:16" ht="12.75" customHeight="1" x14ac:dyDescent="0.25">
      <c r="N123" s="5"/>
      <c r="O123" s="5"/>
      <c r="P123" s="5"/>
    </row>
    <row r="124" spans="14:16" ht="12.75" customHeight="1" x14ac:dyDescent="0.25">
      <c r="N124" s="5"/>
      <c r="O124" s="5"/>
      <c r="P124" s="5"/>
    </row>
    <row r="125" spans="14:16" ht="12.75" customHeight="1" x14ac:dyDescent="0.25">
      <c r="N125" s="5"/>
      <c r="O125" s="5"/>
      <c r="P125" s="5"/>
    </row>
    <row r="126" spans="14:16" ht="12.75" customHeight="1" x14ac:dyDescent="0.25">
      <c r="N126" s="5"/>
      <c r="O126" s="5"/>
      <c r="P126" s="5"/>
    </row>
    <row r="127" spans="14:16" ht="12.75" customHeight="1" x14ac:dyDescent="0.25">
      <c r="N127" s="5"/>
      <c r="O127" s="5"/>
      <c r="P127" s="5"/>
    </row>
    <row r="128" spans="14:16" ht="12.75" customHeight="1" x14ac:dyDescent="0.25">
      <c r="N128" s="5"/>
      <c r="O128" s="5"/>
      <c r="P128" s="5"/>
    </row>
    <row r="129" spans="14:16" ht="12.75" customHeight="1" x14ac:dyDescent="0.25">
      <c r="N129" s="5"/>
      <c r="O129" s="5"/>
      <c r="P129" s="5"/>
    </row>
    <row r="130" spans="14:16" ht="12.75" customHeight="1" x14ac:dyDescent="0.25">
      <c r="N130" s="5"/>
      <c r="O130" s="5"/>
      <c r="P130" s="5"/>
    </row>
    <row r="131" spans="14:16" ht="12.75" customHeight="1" x14ac:dyDescent="0.25">
      <c r="N131" s="5"/>
      <c r="O131" s="5"/>
      <c r="P131" s="5"/>
    </row>
    <row r="132" spans="14:16" ht="12.75" customHeight="1" x14ac:dyDescent="0.25">
      <c r="N132" s="5"/>
      <c r="O132" s="5"/>
      <c r="P132" s="5"/>
    </row>
    <row r="133" spans="14:16" ht="12.75" customHeight="1" x14ac:dyDescent="0.25">
      <c r="N133" s="5"/>
      <c r="O133" s="5"/>
      <c r="P133" s="5"/>
    </row>
    <row r="134" spans="14:16" ht="12.75" customHeight="1" x14ac:dyDescent="0.25">
      <c r="N134" s="5"/>
      <c r="O134" s="5"/>
      <c r="P134" s="5"/>
    </row>
    <row r="135" spans="14:16" ht="12.75" customHeight="1" x14ac:dyDescent="0.25">
      <c r="N135" s="5"/>
      <c r="O135" s="5"/>
      <c r="P135" s="5"/>
    </row>
    <row r="136" spans="14:16" ht="12.75" customHeight="1" x14ac:dyDescent="0.25">
      <c r="N136" s="5"/>
      <c r="O136" s="5"/>
      <c r="P136" s="5"/>
    </row>
    <row r="137" spans="14:16" ht="12.75" customHeight="1" x14ac:dyDescent="0.25">
      <c r="N137" s="5"/>
      <c r="O137" s="5"/>
      <c r="P137" s="5"/>
    </row>
    <row r="138" spans="14:16" ht="12.75" customHeight="1" x14ac:dyDescent="0.25">
      <c r="N138" s="5"/>
      <c r="O138" s="5"/>
      <c r="P138" s="5"/>
    </row>
    <row r="139" spans="14:16" ht="12.75" customHeight="1" x14ac:dyDescent="0.25">
      <c r="N139" s="5"/>
      <c r="O139" s="5"/>
      <c r="P139" s="5"/>
    </row>
    <row r="140" spans="14:16" ht="12.75" customHeight="1" x14ac:dyDescent="0.25">
      <c r="N140" s="5"/>
      <c r="O140" s="5"/>
      <c r="P140" s="5"/>
    </row>
    <row r="141" spans="14:16" ht="12.75" customHeight="1" x14ac:dyDescent="0.25">
      <c r="N141" s="5"/>
      <c r="O141" s="5"/>
      <c r="P141" s="5"/>
    </row>
    <row r="142" spans="14:16" ht="12.75" customHeight="1" x14ac:dyDescent="0.25">
      <c r="N142" s="5"/>
      <c r="O142" s="5"/>
      <c r="P142" s="5"/>
    </row>
    <row r="143" spans="14:16" ht="12.75" customHeight="1" x14ac:dyDescent="0.25">
      <c r="N143" s="5"/>
      <c r="O143" s="5"/>
      <c r="P143" s="5"/>
    </row>
    <row r="144" spans="14:16" ht="12.75" customHeight="1" x14ac:dyDescent="0.25">
      <c r="N144" s="5"/>
      <c r="O144" s="5"/>
      <c r="P144" s="5"/>
    </row>
    <row r="145" spans="14:16" ht="12.75" customHeight="1" x14ac:dyDescent="0.25">
      <c r="N145" s="5"/>
      <c r="O145" s="5"/>
      <c r="P145" s="5"/>
    </row>
    <row r="146" spans="14:16" ht="12.75" customHeight="1" x14ac:dyDescent="0.25">
      <c r="N146" s="5"/>
      <c r="O146" s="5"/>
      <c r="P146" s="5"/>
    </row>
    <row r="147" spans="14:16" ht="12.75" customHeight="1" x14ac:dyDescent="0.25">
      <c r="N147" s="5"/>
      <c r="O147" s="5"/>
      <c r="P147" s="5"/>
    </row>
    <row r="148" spans="14:16" ht="12.75" customHeight="1" x14ac:dyDescent="0.25">
      <c r="N148" s="5"/>
      <c r="O148" s="5"/>
      <c r="P148" s="5"/>
    </row>
    <row r="149" spans="14:16" ht="12.75" customHeight="1" x14ac:dyDescent="0.25">
      <c r="N149" s="5"/>
      <c r="O149" s="5"/>
      <c r="P149" s="5"/>
    </row>
    <row r="150" spans="14:16" ht="12.75" customHeight="1" x14ac:dyDescent="0.25">
      <c r="N150" s="5"/>
      <c r="O150" s="5"/>
      <c r="P150" s="5"/>
    </row>
    <row r="151" spans="14:16" ht="12.75" customHeight="1" x14ac:dyDescent="0.25">
      <c r="N151" s="5"/>
      <c r="O151" s="5"/>
      <c r="P151" s="5"/>
    </row>
    <row r="152" spans="14:16" ht="12.75" customHeight="1" x14ac:dyDescent="0.25">
      <c r="N152" s="5"/>
      <c r="O152" s="5"/>
      <c r="P152" s="5"/>
    </row>
    <row r="153" spans="14:16" ht="12.75" customHeight="1" x14ac:dyDescent="0.25">
      <c r="N153" s="5"/>
      <c r="O153" s="5"/>
      <c r="P153" s="5"/>
    </row>
    <row r="154" spans="14:16" ht="12.75" customHeight="1" x14ac:dyDescent="0.25">
      <c r="N154" s="5"/>
      <c r="O154" s="5"/>
      <c r="P154" s="5"/>
    </row>
    <row r="155" spans="14:16" ht="12.75" customHeight="1" x14ac:dyDescent="0.25">
      <c r="N155" s="5"/>
      <c r="O155" s="5"/>
      <c r="P155" s="5"/>
    </row>
    <row r="156" spans="14:16" ht="12.75" customHeight="1" x14ac:dyDescent="0.25">
      <c r="N156" s="5"/>
      <c r="O156" s="5"/>
      <c r="P156" s="5"/>
    </row>
    <row r="157" spans="14:16" ht="12.75" customHeight="1" x14ac:dyDescent="0.25">
      <c r="N157" s="5"/>
      <c r="O157" s="5"/>
      <c r="P157" s="5"/>
    </row>
    <row r="158" spans="14:16" ht="12.75" customHeight="1" x14ac:dyDescent="0.25">
      <c r="N158" s="5"/>
      <c r="O158" s="5"/>
      <c r="P158" s="5"/>
    </row>
    <row r="159" spans="14:16" ht="12.75" customHeight="1" x14ac:dyDescent="0.25">
      <c r="N159" s="5"/>
      <c r="O159" s="5"/>
      <c r="P159" s="5"/>
    </row>
    <row r="160" spans="14:16" ht="12.75" customHeight="1" x14ac:dyDescent="0.25">
      <c r="N160" s="5"/>
      <c r="O160" s="5"/>
      <c r="P160" s="5"/>
    </row>
    <row r="161" spans="14:16" ht="12.75" customHeight="1" x14ac:dyDescent="0.25">
      <c r="N161" s="5"/>
      <c r="O161" s="5"/>
      <c r="P161" s="5"/>
    </row>
    <row r="162" spans="14:16" ht="12.75" customHeight="1" x14ac:dyDescent="0.25">
      <c r="N162" s="5"/>
      <c r="O162" s="5"/>
      <c r="P162" s="5"/>
    </row>
    <row r="163" spans="14:16" ht="12.75" customHeight="1" x14ac:dyDescent="0.25">
      <c r="N163" s="5"/>
      <c r="O163" s="5"/>
      <c r="P163" s="5"/>
    </row>
    <row r="164" spans="14:16" ht="12.75" customHeight="1" x14ac:dyDescent="0.25">
      <c r="N164" s="5"/>
      <c r="O164" s="5"/>
      <c r="P164" s="5"/>
    </row>
    <row r="165" spans="14:16" ht="12.75" customHeight="1" x14ac:dyDescent="0.25">
      <c r="N165" s="5"/>
      <c r="O165" s="5"/>
      <c r="P165" s="5"/>
    </row>
    <row r="166" spans="14:16" ht="12.75" customHeight="1" x14ac:dyDescent="0.25">
      <c r="N166" s="5"/>
      <c r="O166" s="5"/>
      <c r="P166" s="5"/>
    </row>
    <row r="167" spans="14:16" ht="12.75" customHeight="1" x14ac:dyDescent="0.25">
      <c r="N167" s="5"/>
      <c r="O167" s="5"/>
      <c r="P167" s="5"/>
    </row>
    <row r="168" spans="14:16" ht="12.75" customHeight="1" x14ac:dyDescent="0.25">
      <c r="N168" s="5"/>
      <c r="O168" s="5"/>
      <c r="P168" s="5"/>
    </row>
    <row r="169" spans="14:16" ht="12.75" customHeight="1" x14ac:dyDescent="0.25">
      <c r="N169" s="5"/>
      <c r="O169" s="5"/>
      <c r="P169" s="5"/>
    </row>
    <row r="170" spans="14:16" ht="12.75" customHeight="1" x14ac:dyDescent="0.25">
      <c r="N170" s="5"/>
      <c r="O170" s="5"/>
      <c r="P170" s="5"/>
    </row>
    <row r="171" spans="14:16" ht="12.75" customHeight="1" x14ac:dyDescent="0.25">
      <c r="N171" s="5"/>
      <c r="O171" s="5"/>
      <c r="P171" s="5"/>
    </row>
    <row r="172" spans="14:16" ht="12.75" customHeight="1" x14ac:dyDescent="0.25">
      <c r="N172" s="5"/>
      <c r="O172" s="5"/>
      <c r="P172" s="5"/>
    </row>
    <row r="173" spans="14:16" ht="12.75" customHeight="1" x14ac:dyDescent="0.25">
      <c r="N173" s="5"/>
      <c r="O173" s="5"/>
      <c r="P173" s="5"/>
    </row>
    <row r="174" spans="14:16" ht="12.75" customHeight="1" x14ac:dyDescent="0.25">
      <c r="N174" s="5"/>
      <c r="O174" s="5"/>
      <c r="P174" s="5"/>
    </row>
    <row r="175" spans="14:16" ht="12.75" customHeight="1" x14ac:dyDescent="0.25">
      <c r="N175" s="5"/>
      <c r="O175" s="5"/>
      <c r="P175" s="5"/>
    </row>
    <row r="176" spans="14:16" ht="12.75" customHeight="1" x14ac:dyDescent="0.25">
      <c r="N176" s="5"/>
      <c r="O176" s="5"/>
      <c r="P176" s="5"/>
    </row>
    <row r="177" spans="14:16" ht="12.75" customHeight="1" x14ac:dyDescent="0.25">
      <c r="N177" s="5"/>
      <c r="O177" s="5"/>
      <c r="P177" s="5"/>
    </row>
    <row r="178" spans="14:16" ht="12.75" customHeight="1" x14ac:dyDescent="0.25">
      <c r="N178" s="5"/>
      <c r="O178" s="5"/>
      <c r="P178" s="5"/>
    </row>
    <row r="179" spans="14:16" ht="12.75" customHeight="1" x14ac:dyDescent="0.25">
      <c r="N179" s="5"/>
      <c r="O179" s="5"/>
      <c r="P179" s="5"/>
    </row>
    <row r="180" spans="14:16" ht="12.75" customHeight="1" x14ac:dyDescent="0.25">
      <c r="N180" s="5"/>
      <c r="O180" s="5"/>
      <c r="P180" s="5"/>
    </row>
    <row r="181" spans="14:16" ht="12.75" customHeight="1" x14ac:dyDescent="0.25">
      <c r="N181" s="5"/>
      <c r="O181" s="5"/>
      <c r="P181" s="5"/>
    </row>
    <row r="182" spans="14:16" ht="12.75" customHeight="1" x14ac:dyDescent="0.25">
      <c r="N182" s="5"/>
      <c r="O182" s="5"/>
      <c r="P182" s="5"/>
    </row>
    <row r="183" spans="14:16" ht="12.75" customHeight="1" x14ac:dyDescent="0.25">
      <c r="N183" s="5"/>
      <c r="O183" s="5"/>
      <c r="P183" s="5"/>
    </row>
    <row r="184" spans="14:16" ht="12.75" customHeight="1" x14ac:dyDescent="0.25">
      <c r="N184" s="5"/>
      <c r="O184" s="5"/>
      <c r="P184" s="5"/>
    </row>
    <row r="185" spans="14:16" ht="12.75" customHeight="1" x14ac:dyDescent="0.25">
      <c r="N185" s="5"/>
      <c r="O185" s="5"/>
      <c r="P185" s="5"/>
    </row>
    <row r="186" spans="14:16" ht="12.75" customHeight="1" x14ac:dyDescent="0.25">
      <c r="N186" s="5"/>
      <c r="O186" s="5"/>
      <c r="P186" s="5"/>
    </row>
    <row r="187" spans="14:16" ht="12.75" customHeight="1" x14ac:dyDescent="0.25">
      <c r="N187" s="5"/>
      <c r="O187" s="5"/>
      <c r="P187" s="5"/>
    </row>
    <row r="188" spans="14:16" ht="12.75" customHeight="1" x14ac:dyDescent="0.25">
      <c r="N188" s="5"/>
      <c r="O188" s="5"/>
      <c r="P188" s="5"/>
    </row>
    <row r="189" spans="14:16" ht="12.75" customHeight="1" x14ac:dyDescent="0.25">
      <c r="N189" s="5"/>
      <c r="O189" s="5"/>
      <c r="P189" s="5"/>
    </row>
    <row r="190" spans="14:16" ht="12.75" customHeight="1" x14ac:dyDescent="0.25">
      <c r="N190" s="5"/>
      <c r="O190" s="5"/>
      <c r="P190" s="5"/>
    </row>
    <row r="191" spans="14:16" ht="12.75" customHeight="1" x14ac:dyDescent="0.25">
      <c r="N191" s="5"/>
      <c r="O191" s="5"/>
      <c r="P191" s="5"/>
    </row>
    <row r="192" spans="14:16" ht="12.75" customHeight="1" x14ac:dyDescent="0.25">
      <c r="N192" s="5"/>
      <c r="O192" s="5"/>
      <c r="P192" s="5"/>
    </row>
    <row r="193" spans="14:16" ht="12.75" customHeight="1" x14ac:dyDescent="0.25">
      <c r="N193" s="5"/>
      <c r="O193" s="5"/>
      <c r="P193" s="5"/>
    </row>
    <row r="194" spans="14:16" ht="12.75" customHeight="1" x14ac:dyDescent="0.25">
      <c r="N194" s="5"/>
      <c r="O194" s="5"/>
      <c r="P194" s="5"/>
    </row>
    <row r="195" spans="14:16" ht="12.75" customHeight="1" x14ac:dyDescent="0.25">
      <c r="N195" s="5"/>
      <c r="O195" s="5"/>
      <c r="P195" s="5"/>
    </row>
    <row r="196" spans="14:16" ht="12.75" customHeight="1" x14ac:dyDescent="0.25">
      <c r="N196" s="5"/>
      <c r="O196" s="5"/>
      <c r="P196" s="5"/>
    </row>
    <row r="197" spans="14:16" ht="12.75" customHeight="1" x14ac:dyDescent="0.25">
      <c r="N197" s="5"/>
      <c r="O197" s="5"/>
      <c r="P197" s="5"/>
    </row>
    <row r="198" spans="14:16" ht="12.75" customHeight="1" x14ac:dyDescent="0.25">
      <c r="N198" s="5"/>
      <c r="O198" s="5"/>
      <c r="P198" s="5"/>
    </row>
    <row r="199" spans="14:16" ht="12.75" customHeight="1" x14ac:dyDescent="0.25">
      <c r="N199" s="5"/>
      <c r="O199" s="5"/>
      <c r="P199" s="5"/>
    </row>
    <row r="200" spans="14:16" ht="12.75" customHeight="1" x14ac:dyDescent="0.25">
      <c r="N200" s="5"/>
      <c r="O200" s="5"/>
      <c r="P200" s="5"/>
    </row>
    <row r="201" spans="14:16" ht="12.75" customHeight="1" x14ac:dyDescent="0.25">
      <c r="N201" s="5"/>
      <c r="O201" s="5"/>
      <c r="P201" s="5"/>
    </row>
    <row r="202" spans="14:16" ht="12.75" customHeight="1" x14ac:dyDescent="0.25">
      <c r="N202" s="5"/>
      <c r="O202" s="5"/>
      <c r="P202" s="5"/>
    </row>
    <row r="203" spans="14:16" ht="12.75" customHeight="1" x14ac:dyDescent="0.25">
      <c r="N203" s="5"/>
      <c r="O203" s="5"/>
      <c r="P203" s="5"/>
    </row>
    <row r="204" spans="14:16" ht="12.75" customHeight="1" x14ac:dyDescent="0.25">
      <c r="N204" s="5"/>
      <c r="O204" s="5"/>
      <c r="P204" s="5"/>
    </row>
    <row r="205" spans="14:16" ht="12.75" customHeight="1" x14ac:dyDescent="0.25">
      <c r="N205" s="5"/>
      <c r="O205" s="5"/>
      <c r="P205" s="5"/>
    </row>
    <row r="206" spans="14:16" ht="12.75" customHeight="1" x14ac:dyDescent="0.25">
      <c r="N206" s="5"/>
      <c r="O206" s="5"/>
      <c r="P206" s="5"/>
    </row>
    <row r="207" spans="14:16" ht="12.75" customHeight="1" x14ac:dyDescent="0.25">
      <c r="N207" s="5"/>
      <c r="O207" s="5"/>
      <c r="P207" s="5"/>
    </row>
    <row r="208" spans="14:16" ht="12.75" customHeight="1" x14ac:dyDescent="0.25">
      <c r="N208" s="5"/>
      <c r="O208" s="5"/>
      <c r="P208" s="5"/>
    </row>
    <row r="209" spans="14:16" ht="12.75" customHeight="1" x14ac:dyDescent="0.25">
      <c r="N209" s="5"/>
      <c r="O209" s="5"/>
      <c r="P209" s="5"/>
    </row>
    <row r="210" spans="14:16" ht="12.75" customHeight="1" x14ac:dyDescent="0.25">
      <c r="N210" s="5"/>
      <c r="O210" s="5"/>
      <c r="P210" s="5"/>
    </row>
    <row r="211" spans="14:16" ht="12.75" customHeight="1" x14ac:dyDescent="0.25">
      <c r="N211" s="5"/>
      <c r="O211" s="5"/>
      <c r="P211" s="5"/>
    </row>
    <row r="212" spans="14:16" ht="12.75" customHeight="1" x14ac:dyDescent="0.25">
      <c r="N212" s="5"/>
      <c r="O212" s="5"/>
      <c r="P212" s="5"/>
    </row>
    <row r="213" spans="14:16" ht="12.75" customHeight="1" x14ac:dyDescent="0.25">
      <c r="N213" s="5"/>
      <c r="O213" s="5"/>
      <c r="P213" s="5"/>
    </row>
    <row r="214" spans="14:16" ht="12.75" customHeight="1" x14ac:dyDescent="0.25">
      <c r="N214" s="5"/>
      <c r="O214" s="5"/>
      <c r="P214" s="5"/>
    </row>
    <row r="215" spans="14:16" ht="12.75" customHeight="1" x14ac:dyDescent="0.25">
      <c r="N215" s="5"/>
      <c r="O215" s="5"/>
      <c r="P215" s="5"/>
    </row>
    <row r="216" spans="14:16" ht="12.75" customHeight="1" x14ac:dyDescent="0.25">
      <c r="N216" s="5"/>
      <c r="O216" s="5"/>
      <c r="P216" s="5"/>
    </row>
    <row r="217" spans="14:16" ht="12.75" customHeight="1" x14ac:dyDescent="0.25">
      <c r="N217" s="5"/>
      <c r="O217" s="5"/>
      <c r="P217" s="5"/>
    </row>
    <row r="218" spans="14:16" ht="12.75" customHeight="1" x14ac:dyDescent="0.25">
      <c r="N218" s="5"/>
      <c r="O218" s="5"/>
      <c r="P218" s="5"/>
    </row>
    <row r="219" spans="14:16" ht="12.75" customHeight="1" x14ac:dyDescent="0.25">
      <c r="N219" s="5"/>
      <c r="O219" s="5"/>
      <c r="P219" s="5"/>
    </row>
    <row r="220" spans="14:16" ht="12.75" customHeight="1" x14ac:dyDescent="0.25">
      <c r="N220" s="5"/>
      <c r="O220" s="5"/>
      <c r="P220" s="5"/>
    </row>
    <row r="221" spans="14:16" ht="12.75" customHeight="1" x14ac:dyDescent="0.25">
      <c r="N221" s="5"/>
      <c r="O221" s="5"/>
      <c r="P221" s="5"/>
    </row>
    <row r="222" spans="14:16" ht="12.75" customHeight="1" x14ac:dyDescent="0.25">
      <c r="N222" s="5"/>
      <c r="O222" s="5"/>
      <c r="P222" s="5"/>
    </row>
    <row r="223" spans="14:16" ht="12.75" customHeight="1" x14ac:dyDescent="0.25">
      <c r="N223" s="5"/>
      <c r="O223" s="5"/>
      <c r="P223" s="5"/>
    </row>
    <row r="224" spans="14:16" ht="12.75" customHeight="1" x14ac:dyDescent="0.25">
      <c r="N224" s="5"/>
      <c r="O224" s="5"/>
      <c r="P224" s="5"/>
    </row>
    <row r="225" spans="14:16" ht="12.75" customHeight="1" x14ac:dyDescent="0.25">
      <c r="N225" s="5"/>
      <c r="O225" s="5"/>
      <c r="P225" s="5"/>
    </row>
    <row r="226" spans="14:16" ht="12.75" customHeight="1" x14ac:dyDescent="0.25">
      <c r="N226" s="5"/>
      <c r="O226" s="5"/>
      <c r="P226" s="5"/>
    </row>
    <row r="227" spans="14:16" ht="12.75" customHeight="1" x14ac:dyDescent="0.25">
      <c r="N227" s="5"/>
      <c r="O227" s="5"/>
      <c r="P227" s="5"/>
    </row>
    <row r="228" spans="14:16" ht="12.75" customHeight="1" x14ac:dyDescent="0.25">
      <c r="N228" s="5"/>
      <c r="O228" s="5"/>
      <c r="P228" s="5"/>
    </row>
    <row r="229" spans="14:16" ht="12.75" customHeight="1" x14ac:dyDescent="0.25">
      <c r="N229" s="5"/>
      <c r="O229" s="5"/>
      <c r="P229" s="5"/>
    </row>
    <row r="230" spans="14:16" ht="12.75" customHeight="1" x14ac:dyDescent="0.25">
      <c r="N230" s="5"/>
      <c r="O230" s="5"/>
      <c r="P230" s="5"/>
    </row>
    <row r="231" spans="14:16" ht="12.75" customHeight="1" x14ac:dyDescent="0.25">
      <c r="N231" s="5"/>
      <c r="O231" s="5"/>
      <c r="P231" s="5"/>
    </row>
    <row r="232" spans="14:16" ht="12.75" customHeight="1" x14ac:dyDescent="0.25">
      <c r="N232" s="5"/>
      <c r="O232" s="5"/>
      <c r="P232" s="5"/>
    </row>
    <row r="233" spans="14:16" ht="12.75" customHeight="1" x14ac:dyDescent="0.25">
      <c r="N233" s="5"/>
      <c r="O233" s="5"/>
      <c r="P233" s="5"/>
    </row>
    <row r="234" spans="14:16" ht="12.75" customHeight="1" x14ac:dyDescent="0.25">
      <c r="N234" s="5"/>
      <c r="O234" s="5"/>
      <c r="P234" s="5"/>
    </row>
    <row r="235" spans="14:16" ht="12.75" customHeight="1" x14ac:dyDescent="0.25">
      <c r="N235" s="5"/>
      <c r="O235" s="5"/>
      <c r="P235" s="5"/>
    </row>
    <row r="236" spans="14:16" ht="12.75" customHeight="1" x14ac:dyDescent="0.25">
      <c r="N236" s="5"/>
      <c r="O236" s="5"/>
      <c r="P236" s="5"/>
    </row>
    <row r="237" spans="14:16" ht="12.75" customHeight="1" x14ac:dyDescent="0.25">
      <c r="N237" s="5"/>
      <c r="O237" s="5"/>
      <c r="P237" s="5"/>
    </row>
    <row r="238" spans="14:16" ht="12.75" customHeight="1" x14ac:dyDescent="0.25">
      <c r="N238" s="5"/>
      <c r="O238" s="5"/>
      <c r="P238" s="5"/>
    </row>
    <row r="239" spans="14:16" ht="12.75" customHeight="1" x14ac:dyDescent="0.25">
      <c r="N239" s="5"/>
      <c r="O239" s="5"/>
      <c r="P239" s="5"/>
    </row>
    <row r="240" spans="14:16" ht="12.75" customHeight="1" x14ac:dyDescent="0.25">
      <c r="N240" s="5"/>
      <c r="O240" s="5"/>
      <c r="P240" s="5"/>
    </row>
    <row r="241" spans="14:16" ht="12.75" customHeight="1" x14ac:dyDescent="0.25">
      <c r="N241" s="5"/>
      <c r="O241" s="5"/>
      <c r="P241" s="5"/>
    </row>
    <row r="242" spans="14:16" ht="12.75" customHeight="1" x14ac:dyDescent="0.25">
      <c r="N242" s="5"/>
      <c r="O242" s="5"/>
      <c r="P242" s="5"/>
    </row>
    <row r="243" spans="14:16" ht="12.75" customHeight="1" x14ac:dyDescent="0.25">
      <c r="N243" s="5"/>
      <c r="O243" s="5"/>
      <c r="P243" s="5"/>
    </row>
    <row r="244" spans="14:16" ht="12.75" customHeight="1" x14ac:dyDescent="0.25">
      <c r="N244" s="5"/>
      <c r="O244" s="5"/>
      <c r="P244" s="5"/>
    </row>
    <row r="245" spans="14:16" ht="12.75" customHeight="1" x14ac:dyDescent="0.25">
      <c r="N245" s="5"/>
      <c r="O245" s="5"/>
      <c r="P245" s="5"/>
    </row>
    <row r="246" spans="14:16" ht="12.75" customHeight="1" x14ac:dyDescent="0.25">
      <c r="N246" s="5"/>
      <c r="O246" s="5"/>
      <c r="P246" s="5"/>
    </row>
    <row r="247" spans="14:16" ht="12.75" customHeight="1" x14ac:dyDescent="0.25">
      <c r="N247" s="5"/>
      <c r="O247" s="5"/>
      <c r="P247" s="5"/>
    </row>
    <row r="248" spans="14:16" ht="12.75" customHeight="1" x14ac:dyDescent="0.25">
      <c r="N248" s="5"/>
      <c r="O248" s="5"/>
      <c r="P248" s="5"/>
    </row>
    <row r="249" spans="14:16" ht="12.75" customHeight="1" x14ac:dyDescent="0.25">
      <c r="N249" s="5"/>
      <c r="O249" s="5"/>
      <c r="P249" s="5"/>
    </row>
    <row r="250" spans="14:16" ht="12.75" customHeight="1" x14ac:dyDescent="0.25">
      <c r="N250" s="5"/>
      <c r="O250" s="5"/>
      <c r="P250" s="5"/>
    </row>
    <row r="251" spans="14:16" ht="12.75" customHeight="1" x14ac:dyDescent="0.25">
      <c r="N251" s="5"/>
      <c r="O251" s="5"/>
      <c r="P251" s="5"/>
    </row>
    <row r="252" spans="14:16" ht="12.75" customHeight="1" x14ac:dyDescent="0.25">
      <c r="N252" s="5"/>
      <c r="O252" s="5"/>
      <c r="P252" s="5"/>
    </row>
    <row r="253" spans="14:16" ht="12.75" customHeight="1" x14ac:dyDescent="0.25">
      <c r="N253" s="5"/>
      <c r="O253" s="5"/>
      <c r="P253" s="5"/>
    </row>
    <row r="254" spans="14:16" ht="12.75" customHeight="1" x14ac:dyDescent="0.25">
      <c r="N254" s="5"/>
      <c r="O254" s="5"/>
      <c r="P254" s="5"/>
    </row>
    <row r="255" spans="14:16" ht="15.75" customHeight="1" x14ac:dyDescent="0.25"/>
    <row r="256" spans="14:1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8">
    <mergeCell ref="C27:D28"/>
    <mergeCell ref="B27:B28"/>
    <mergeCell ref="B33:E33"/>
    <mergeCell ref="B21:E21"/>
    <mergeCell ref="C23:D23"/>
    <mergeCell ref="C22:D22"/>
    <mergeCell ref="C24:D24"/>
    <mergeCell ref="B25:B26"/>
    <mergeCell ref="C25:D26"/>
    <mergeCell ref="C32:D32"/>
    <mergeCell ref="B5:B6"/>
    <mergeCell ref="C5:C6"/>
    <mergeCell ref="L5:L6"/>
    <mergeCell ref="B2:C2"/>
    <mergeCell ref="J6:K6"/>
    <mergeCell ref="F5:K5"/>
    <mergeCell ref="H6:I6"/>
    <mergeCell ref="F6:G6"/>
    <mergeCell ref="E5:E6"/>
    <mergeCell ref="B35:E35"/>
    <mergeCell ref="B29:B30"/>
    <mergeCell ref="C29:D30"/>
    <mergeCell ref="B31:D31"/>
    <mergeCell ref="F45:G45"/>
    <mergeCell ref="F44:K44"/>
    <mergeCell ref="H45:I45"/>
    <mergeCell ref="J45:K45"/>
    <mergeCell ref="B34:E34"/>
    <mergeCell ref="B36:E36"/>
    <mergeCell ref="B40:E40"/>
    <mergeCell ref="C37:E37"/>
    <mergeCell ref="C39:E39"/>
    <mergeCell ref="C38:E38"/>
    <mergeCell ref="L38:M38"/>
    <mergeCell ref="L39:M39"/>
    <mergeCell ref="S6:V6"/>
    <mergeCell ref="Q5:Q6"/>
    <mergeCell ref="M5:M6"/>
    <mergeCell ref="L37:M37"/>
    <mergeCell ref="N22:N30"/>
    <mergeCell ref="T22:X24"/>
    <mergeCell ref="L27:L28"/>
    <mergeCell ref="M27:M28"/>
    <mergeCell ref="L29:L30"/>
    <mergeCell ref="M29:M30"/>
    <mergeCell ref="L25:L26"/>
    <mergeCell ref="M25:M26"/>
    <mergeCell ref="O22:O32"/>
  </mergeCells>
  <conditionalFormatting sqref="E48 C49:D49">
    <cfRule type="cellIs" dxfId="31" priority="1" operator="greaterThan">
      <formula>0</formula>
    </cfRule>
  </conditionalFormatting>
  <conditionalFormatting sqref="M7">
    <cfRule type="cellIs" dxfId="30" priority="2" operator="lessThan">
      <formula>$Q$7</formula>
    </cfRule>
  </conditionalFormatting>
  <conditionalFormatting sqref="M10">
    <cfRule type="cellIs" dxfId="29" priority="3" operator="lessThan">
      <formula>$Q$10</formula>
    </cfRule>
  </conditionalFormatting>
  <conditionalFormatting sqref="M11">
    <cfRule type="cellIs" dxfId="28" priority="4" operator="lessThan">
      <formula>$Q$11</formula>
    </cfRule>
  </conditionalFormatting>
  <conditionalFormatting sqref="M12">
    <cfRule type="cellIs" dxfId="27" priority="5" operator="lessThan">
      <formula>$Q$12</formula>
    </cfRule>
  </conditionalFormatting>
  <conditionalFormatting sqref="M13">
    <cfRule type="cellIs" dxfId="26" priority="6" operator="lessThan">
      <formula>$Q$13</formula>
    </cfRule>
  </conditionalFormatting>
  <conditionalFormatting sqref="M14">
    <cfRule type="cellIs" dxfId="25" priority="7" operator="lessThan">
      <formula>$Q$14</formula>
    </cfRule>
  </conditionalFormatting>
  <conditionalFormatting sqref="M15">
    <cfRule type="cellIs" dxfId="24" priority="8" operator="lessThan">
      <formula>$Q$15</formula>
    </cfRule>
  </conditionalFormatting>
  <conditionalFormatting sqref="M16">
    <cfRule type="cellIs" dxfId="23" priority="9" operator="lessThan">
      <formula>$Q$16</formula>
    </cfRule>
  </conditionalFormatting>
  <conditionalFormatting sqref="M17">
    <cfRule type="cellIs" dxfId="22" priority="10" operator="lessThan">
      <formula>$Q$17</formula>
    </cfRule>
  </conditionalFormatting>
  <conditionalFormatting sqref="M18">
    <cfRule type="cellIs" dxfId="21" priority="11" operator="lessThan">
      <formula>$Q$18</formula>
    </cfRule>
  </conditionalFormatting>
  <conditionalFormatting sqref="M19">
    <cfRule type="cellIs" dxfId="20" priority="12" operator="lessThan">
      <formula>$Q$19</formula>
    </cfRule>
  </conditionalFormatting>
  <conditionalFormatting sqref="M20">
    <cfRule type="cellIs" dxfId="19" priority="13" operator="lessThan">
      <formula>$Q$20</formula>
    </cfRule>
  </conditionalFormatting>
  <conditionalFormatting sqref="M21">
    <cfRule type="cellIs" dxfId="18" priority="14" operator="lessThan">
      <formula>$Q$21</formula>
    </cfRule>
  </conditionalFormatting>
  <conditionalFormatting sqref="L35">
    <cfRule type="cellIs" dxfId="17" priority="15" operator="lessThan">
      <formula>$M$35</formula>
    </cfRule>
  </conditionalFormatting>
  <conditionalFormatting sqref="L35">
    <cfRule type="cellIs" dxfId="16" priority="16" operator="greaterThan">
      <formula>$M$35</formula>
    </cfRule>
  </conditionalFormatting>
  <conditionalFormatting sqref="V8">
    <cfRule type="cellIs" dxfId="15" priority="17" operator="lessThan">
      <formula>$U$8</formula>
    </cfRule>
  </conditionalFormatting>
  <conditionalFormatting sqref="V11">
    <cfRule type="cellIs" dxfId="14" priority="18" operator="lessThan">
      <formula>$U$11</formula>
    </cfRule>
  </conditionalFormatting>
  <conditionalFormatting sqref="N22:N23">
    <cfRule type="cellIs" dxfId="13" priority="19" operator="lessThan">
      <formula>630</formula>
    </cfRule>
  </conditionalFormatting>
  <conditionalFormatting sqref="O22:O23">
    <cfRule type="cellIs" dxfId="12" priority="20" operator="lessThan">
      <formula>#REF!</formula>
    </cfRule>
  </conditionalFormatting>
  <conditionalFormatting sqref="J36:K36">
    <cfRule type="cellIs" dxfId="11" priority="21" operator="lessThan">
      <formula>$J$45</formula>
    </cfRule>
  </conditionalFormatting>
  <conditionalFormatting sqref="M36">
    <cfRule type="cellIs" dxfId="10" priority="22" operator="lessThan">
      <formula>#REF!</formula>
    </cfRule>
  </conditionalFormatting>
  <conditionalFormatting sqref="M8">
    <cfRule type="cellIs" dxfId="9" priority="23" operator="lessThan">
      <formula>$Q$8</formula>
    </cfRule>
  </conditionalFormatting>
  <conditionalFormatting sqref="M9">
    <cfRule type="cellIs" dxfId="8" priority="24" operator="lessThan">
      <formula>$Q$9</formula>
    </cfRule>
  </conditionalFormatting>
  <conditionalFormatting sqref="H36:I36">
    <cfRule type="cellIs" dxfId="7" priority="25" operator="greaterThan">
      <formula>$H$45</formula>
    </cfRule>
  </conditionalFormatting>
  <conditionalFormatting sqref="H36:I36">
    <cfRule type="cellIs" dxfId="6" priority="26" operator="lessThan">
      <formula>$H$45</formula>
    </cfRule>
  </conditionalFormatting>
  <conditionalFormatting sqref="V9">
    <cfRule type="cellIs" dxfId="5" priority="27" operator="lessThan">
      <formula>$U$8</formula>
    </cfRule>
  </conditionalFormatting>
  <conditionalFormatting sqref="F36">
    <cfRule type="cellIs" dxfId="4" priority="28" operator="greaterThan">
      <formula>$F$45</formula>
    </cfRule>
  </conditionalFormatting>
  <conditionalFormatting sqref="F36">
    <cfRule type="cellIs" dxfId="3" priority="29" operator="lessThan">
      <formula>$F$45</formula>
    </cfRule>
  </conditionalFormatting>
  <conditionalFormatting sqref="G36">
    <cfRule type="cellIs" dxfId="2" priority="30" operator="greaterThan">
      <formula>$F$45</formula>
    </cfRule>
  </conditionalFormatting>
  <conditionalFormatting sqref="G36">
    <cfRule type="cellIs" dxfId="1" priority="31" operator="lessThan">
      <formula>$F$45</formula>
    </cfRule>
  </conditionalFormatting>
  <conditionalFormatting sqref="O22:O23">
    <cfRule type="cellIs" dxfId="0" priority="32" operator="lessThan">
      <formula>#REF!</formula>
    </cfRule>
  </conditionalFormatting>
  <dataValidations count="4">
    <dataValidation type="list" allowBlank="1" showErrorMessage="1" sqref="E32">
      <formula1>$S$8:$S$11</formula1>
    </dataValidation>
    <dataValidation type="list" allowBlank="1" showErrorMessage="1" sqref="D8">
      <formula1>$T$16:$T$18</formula1>
    </dataValidation>
    <dataValidation type="list" allowBlank="1" showErrorMessage="1" sqref="F35:K35">
      <formula1>$T$8:$T$10</formula1>
    </dataValidation>
    <dataValidation type="list" allowBlank="1" showErrorMessage="1" sqref="E22:E30">
      <formula1>$T$8:$T$11</formula1>
    </dataValidation>
  </dataValidations>
  <printOptions horizontalCentered="1"/>
  <pageMargins left="0.78740157480314965" right="0.39370078740157483" top="0.98425196850393704" bottom="0.98425196850393704" header="0" footer="0"/>
  <pageSetup paperSize="9" fitToHeight="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zoomScale="70" zoomScaleNormal="70" workbookViewId="0">
      <pane ySplit="11" topLeftCell="A12" activePane="bottomLeft" state="frozen"/>
      <selection pane="bottomLeft" activeCell="E50" sqref="E50"/>
    </sheetView>
  </sheetViews>
  <sheetFormatPr defaultColWidth="14.44140625" defaultRowHeight="15" customHeight="1" x14ac:dyDescent="0.25"/>
  <cols>
    <col min="1" max="1" width="21.44140625" customWidth="1"/>
    <col min="2" max="2" width="3.44140625" customWidth="1"/>
    <col min="3" max="3" width="22.21875" customWidth="1"/>
    <col min="4" max="4" width="18.21875" customWidth="1"/>
    <col min="5" max="5" width="11" customWidth="1"/>
    <col min="6" max="9" width="5.77734375" customWidth="1"/>
    <col min="10" max="10" width="5.44140625" customWidth="1"/>
    <col min="11" max="11" width="6.21875" customWidth="1"/>
    <col min="12" max="13" width="5.77734375" customWidth="1"/>
    <col min="14" max="14" width="7" customWidth="1"/>
    <col min="15" max="15" width="5.77734375" customWidth="1"/>
    <col min="16" max="16" width="18.77734375" customWidth="1"/>
    <col min="17" max="17" width="5.5546875" customWidth="1"/>
    <col min="18" max="19" width="8.77734375" customWidth="1"/>
    <col min="20" max="20" width="19.44140625" customWidth="1"/>
    <col min="21" max="21" width="14.21875" customWidth="1"/>
    <col min="22" max="22" width="15.77734375" customWidth="1"/>
    <col min="23" max="23" width="40.21875" customWidth="1"/>
    <col min="24" max="24" width="24.5546875" customWidth="1"/>
  </cols>
  <sheetData>
    <row r="1" spans="1:24" ht="21.75" customHeight="1" x14ac:dyDescent="0.4">
      <c r="B1" s="2" t="s">
        <v>1</v>
      </c>
      <c r="Q1" s="5"/>
    </row>
    <row r="2" spans="1:24" ht="12.75" customHeight="1" x14ac:dyDescent="0.3">
      <c r="B2" s="11" t="s">
        <v>12</v>
      </c>
      <c r="C2" s="11"/>
      <c r="D2" s="13"/>
      <c r="E2" s="15"/>
      <c r="L2" s="15"/>
      <c r="M2" s="15"/>
      <c r="N2" s="15"/>
      <c r="O2" s="15"/>
      <c r="Q2" s="5"/>
    </row>
    <row r="3" spans="1:24" ht="12.75" customHeight="1" x14ac:dyDescent="0.25">
      <c r="B3" s="6" t="s">
        <v>15</v>
      </c>
      <c r="L3" s="17"/>
      <c r="M3" s="17"/>
      <c r="N3" s="17"/>
      <c r="Q3" s="5"/>
    </row>
    <row r="4" spans="1:24" ht="12.75" customHeight="1" x14ac:dyDescent="0.25">
      <c r="B4" s="6" t="s">
        <v>16</v>
      </c>
      <c r="L4" s="17"/>
      <c r="M4" s="17"/>
      <c r="N4" s="17"/>
      <c r="Q4" s="5"/>
    </row>
    <row r="5" spans="1:24" ht="12.75" customHeight="1" x14ac:dyDescent="0.25">
      <c r="B5" s="6" t="s">
        <v>17</v>
      </c>
      <c r="D5" s="15" t="str">
        <f>IF($C$30=0," ",$C$30)</f>
        <v>język obcy nowożytny</v>
      </c>
      <c r="H5" s="15" t="str">
        <f>IF(C31=0," ",C31)</f>
        <v>matematyka</v>
      </c>
      <c r="L5" s="17"/>
      <c r="M5" s="17"/>
      <c r="N5" s="17"/>
      <c r="Q5" s="5"/>
    </row>
    <row r="6" spans="1:24" ht="11.25" customHeight="1" x14ac:dyDescent="0.25">
      <c r="B6" s="6" t="s">
        <v>23</v>
      </c>
      <c r="Q6" s="5"/>
    </row>
    <row r="7" spans="1:24" ht="11.25" customHeight="1" x14ac:dyDescent="0.25">
      <c r="C7" s="27" t="s">
        <v>24</v>
      </c>
      <c r="D7" s="29" t="s">
        <v>26</v>
      </c>
      <c r="Q7" s="5"/>
    </row>
    <row r="8" spans="1:24" ht="11.25" customHeight="1" x14ac:dyDescent="0.25">
      <c r="C8" s="27" t="s">
        <v>28</v>
      </c>
      <c r="D8" s="29" t="s">
        <v>29</v>
      </c>
      <c r="Q8" s="5"/>
    </row>
    <row r="9" spans="1:24" ht="12.75" customHeight="1" x14ac:dyDescent="0.25">
      <c r="Q9" s="5"/>
    </row>
    <row r="10" spans="1:24" ht="24.75" customHeight="1" x14ac:dyDescent="0.25">
      <c r="B10" s="467" t="s">
        <v>4</v>
      </c>
      <c r="C10" s="468" t="s">
        <v>5</v>
      </c>
      <c r="D10" s="34"/>
      <c r="E10" s="473"/>
      <c r="F10" s="458" t="s">
        <v>6</v>
      </c>
      <c r="G10" s="448"/>
      <c r="H10" s="448"/>
      <c r="I10" s="448"/>
      <c r="J10" s="448"/>
      <c r="K10" s="448"/>
      <c r="L10" s="448"/>
      <c r="M10" s="448"/>
      <c r="N10" s="448"/>
      <c r="O10" s="449"/>
      <c r="P10" s="456" t="s">
        <v>45</v>
      </c>
      <c r="Q10" s="7"/>
      <c r="W10" s="459" t="s">
        <v>7</v>
      </c>
      <c r="X10" s="449"/>
    </row>
    <row r="11" spans="1:24" ht="25.5" customHeight="1" x14ac:dyDescent="0.25">
      <c r="B11" s="455"/>
      <c r="C11" s="469"/>
      <c r="D11" s="39"/>
      <c r="E11" s="474"/>
      <c r="F11" s="458" t="s">
        <v>8</v>
      </c>
      <c r="G11" s="449"/>
      <c r="H11" s="461" t="s">
        <v>9</v>
      </c>
      <c r="I11" s="449"/>
      <c r="J11" s="461" t="s">
        <v>10</v>
      </c>
      <c r="K11" s="449"/>
      <c r="L11" s="461" t="s">
        <v>11</v>
      </c>
      <c r="M11" s="449"/>
      <c r="N11" s="461" t="s">
        <v>46</v>
      </c>
      <c r="O11" s="449"/>
      <c r="P11" s="457"/>
      <c r="Q11" s="7"/>
      <c r="S11" s="459" t="s">
        <v>47</v>
      </c>
      <c r="T11" s="448"/>
      <c r="U11" s="448"/>
      <c r="W11" s="8" t="s">
        <v>48</v>
      </c>
      <c r="X11" s="40" t="s">
        <v>49</v>
      </c>
    </row>
    <row r="12" spans="1:24" ht="12.75" customHeight="1" x14ac:dyDescent="0.25">
      <c r="A12" s="9"/>
      <c r="B12" s="42">
        <v>1</v>
      </c>
      <c r="C12" s="43" t="s">
        <v>14</v>
      </c>
      <c r="D12" s="45"/>
      <c r="E12" s="46" t="s">
        <v>50</v>
      </c>
      <c r="F12" s="47">
        <v>3</v>
      </c>
      <c r="G12" s="47">
        <v>3</v>
      </c>
      <c r="H12" s="47">
        <v>3</v>
      </c>
      <c r="I12" s="47">
        <v>3</v>
      </c>
      <c r="J12" s="47">
        <v>3</v>
      </c>
      <c r="K12" s="47">
        <v>3</v>
      </c>
      <c r="L12" s="47">
        <v>3</v>
      </c>
      <c r="M12" s="47">
        <v>3</v>
      </c>
      <c r="N12" s="47">
        <v>4</v>
      </c>
      <c r="O12" s="47">
        <v>4</v>
      </c>
      <c r="P12" s="48">
        <f t="shared" ref="P12:P28" si="0">SUM(F12:O12)/2</f>
        <v>16</v>
      </c>
      <c r="Q12" s="23"/>
      <c r="S12" s="25"/>
      <c r="T12" s="25" t="s">
        <v>51</v>
      </c>
      <c r="U12" s="25" t="s">
        <v>52</v>
      </c>
      <c r="W12" s="25"/>
      <c r="X12" s="25"/>
    </row>
    <row r="13" spans="1:24" ht="12.75" customHeight="1" x14ac:dyDescent="0.25">
      <c r="A13" s="9"/>
      <c r="B13" s="42">
        <v>2</v>
      </c>
      <c r="C13" s="43" t="s">
        <v>25</v>
      </c>
      <c r="D13" s="50" t="s">
        <v>54</v>
      </c>
      <c r="E13" s="46" t="s">
        <v>55</v>
      </c>
      <c r="F13" s="47">
        <v>2</v>
      </c>
      <c r="G13" s="47">
        <v>2</v>
      </c>
      <c r="H13" s="47">
        <v>2</v>
      </c>
      <c r="I13" s="47">
        <v>2</v>
      </c>
      <c r="J13" s="47">
        <v>2</v>
      </c>
      <c r="K13" s="47">
        <v>2</v>
      </c>
      <c r="L13" s="47">
        <v>3</v>
      </c>
      <c r="M13" s="47">
        <v>3</v>
      </c>
      <c r="N13" s="47">
        <v>3</v>
      </c>
      <c r="O13" s="47">
        <v>3</v>
      </c>
      <c r="P13" s="48">
        <f t="shared" si="0"/>
        <v>12</v>
      </c>
      <c r="Q13" s="454">
        <f>SUM(P13:P14)</f>
        <v>20</v>
      </c>
      <c r="S13" s="25" t="s">
        <v>56</v>
      </c>
      <c r="T13" s="53" t="s">
        <v>24</v>
      </c>
      <c r="U13" s="18">
        <v>650</v>
      </c>
      <c r="W13" s="25" t="s">
        <v>14</v>
      </c>
      <c r="X13" s="25" t="s">
        <v>25</v>
      </c>
    </row>
    <row r="14" spans="1:24" ht="12.75" customHeight="1" x14ac:dyDescent="0.25">
      <c r="A14" s="9"/>
      <c r="B14" s="42">
        <v>3</v>
      </c>
      <c r="C14" s="43" t="s">
        <v>57</v>
      </c>
      <c r="D14" s="50" t="s">
        <v>58</v>
      </c>
      <c r="E14" s="46" t="s">
        <v>50</v>
      </c>
      <c r="F14" s="47">
        <v>2</v>
      </c>
      <c r="G14" s="47">
        <v>2</v>
      </c>
      <c r="H14" s="47">
        <v>2</v>
      </c>
      <c r="I14" s="47">
        <v>2</v>
      </c>
      <c r="J14" s="47">
        <v>2</v>
      </c>
      <c r="K14" s="47">
        <v>2</v>
      </c>
      <c r="L14" s="47">
        <v>1</v>
      </c>
      <c r="M14" s="47">
        <v>1</v>
      </c>
      <c r="N14" s="47">
        <v>1</v>
      </c>
      <c r="O14" s="47">
        <v>1</v>
      </c>
      <c r="P14" s="48">
        <f t="shared" si="0"/>
        <v>8</v>
      </c>
      <c r="Q14" s="455"/>
      <c r="S14" s="25" t="s">
        <v>59</v>
      </c>
      <c r="T14" s="53" t="s">
        <v>28</v>
      </c>
      <c r="U14" s="18">
        <v>450</v>
      </c>
      <c r="W14" s="25" t="s">
        <v>30</v>
      </c>
      <c r="X14" s="25" t="s">
        <v>27</v>
      </c>
    </row>
    <row r="15" spans="1:24" ht="12.75" customHeight="1" x14ac:dyDescent="0.25">
      <c r="A15" s="9"/>
      <c r="B15" s="42">
        <v>4</v>
      </c>
      <c r="C15" s="464" t="s">
        <v>60</v>
      </c>
      <c r="D15" s="448"/>
      <c r="E15" s="449"/>
      <c r="F15" s="47">
        <v>1</v>
      </c>
      <c r="G15" s="47">
        <v>1</v>
      </c>
      <c r="H15" s="47"/>
      <c r="I15" s="47"/>
      <c r="J15" s="47"/>
      <c r="K15" s="47"/>
      <c r="L15" s="47"/>
      <c r="M15" s="47"/>
      <c r="N15" s="47"/>
      <c r="O15" s="47"/>
      <c r="P15" s="48">
        <f t="shared" si="0"/>
        <v>1</v>
      </c>
      <c r="Q15" s="23"/>
      <c r="S15" s="723" t="s">
        <v>168</v>
      </c>
      <c r="T15" s="724" t="s">
        <v>341</v>
      </c>
      <c r="U15" s="18">
        <f>7*15</f>
        <v>105</v>
      </c>
      <c r="W15" s="25" t="s">
        <v>31</v>
      </c>
      <c r="X15" s="25" t="s">
        <v>32</v>
      </c>
    </row>
    <row r="16" spans="1:24" ht="12.75" customHeight="1" x14ac:dyDescent="0.25">
      <c r="A16" s="9"/>
      <c r="B16" s="42">
        <v>5</v>
      </c>
      <c r="C16" s="43" t="s">
        <v>27</v>
      </c>
      <c r="D16" s="45"/>
      <c r="E16" s="46" t="s">
        <v>50</v>
      </c>
      <c r="F16" s="47">
        <v>2</v>
      </c>
      <c r="G16" s="47">
        <v>2</v>
      </c>
      <c r="H16" s="47">
        <v>2</v>
      </c>
      <c r="I16" s="47">
        <v>2</v>
      </c>
      <c r="J16" s="47">
        <v>2</v>
      </c>
      <c r="K16" s="47">
        <v>2</v>
      </c>
      <c r="L16" s="47">
        <v>1</v>
      </c>
      <c r="M16" s="47">
        <v>1</v>
      </c>
      <c r="N16" s="47">
        <v>1</v>
      </c>
      <c r="O16" s="47">
        <v>1</v>
      </c>
      <c r="P16" s="48">
        <f t="shared" si="0"/>
        <v>8</v>
      </c>
      <c r="Q16" s="23"/>
      <c r="S16" s="55"/>
      <c r="T16" s="56"/>
      <c r="U16" s="23"/>
      <c r="W16" s="25" t="s">
        <v>34</v>
      </c>
      <c r="X16" s="25" t="s">
        <v>35</v>
      </c>
    </row>
    <row r="17" spans="1:24" ht="12.75" customHeight="1" x14ac:dyDescent="0.25">
      <c r="A17" s="9"/>
      <c r="B17" s="42">
        <v>6</v>
      </c>
      <c r="C17" s="43" t="s">
        <v>30</v>
      </c>
      <c r="D17" s="45"/>
      <c r="E17" s="46" t="s">
        <v>50</v>
      </c>
      <c r="F17" s="47"/>
      <c r="G17" s="47"/>
      <c r="H17" s="47"/>
      <c r="I17" s="47"/>
      <c r="J17" s="47"/>
      <c r="K17" s="47"/>
      <c r="L17" s="47">
        <v>1</v>
      </c>
      <c r="M17" s="47">
        <v>1</v>
      </c>
      <c r="N17" s="47">
        <v>1</v>
      </c>
      <c r="O17" s="47">
        <v>1</v>
      </c>
      <c r="P17" s="48">
        <f t="shared" si="0"/>
        <v>2</v>
      </c>
      <c r="Q17" s="23"/>
      <c r="W17" s="25" t="s">
        <v>36</v>
      </c>
      <c r="X17" s="25" t="s">
        <v>37</v>
      </c>
    </row>
    <row r="18" spans="1:24" ht="12.75" customHeight="1" x14ac:dyDescent="0.25">
      <c r="A18" s="9"/>
      <c r="B18" s="42">
        <v>7</v>
      </c>
      <c r="C18" s="464" t="s">
        <v>33</v>
      </c>
      <c r="D18" s="448"/>
      <c r="E18" s="449"/>
      <c r="F18" s="47"/>
      <c r="G18" s="47"/>
      <c r="H18" s="47">
        <v>1</v>
      </c>
      <c r="I18" s="47">
        <v>1</v>
      </c>
      <c r="J18" s="47">
        <v>1</v>
      </c>
      <c r="K18" s="47">
        <v>1</v>
      </c>
      <c r="L18" s="47"/>
      <c r="M18" s="47"/>
      <c r="N18" s="47"/>
      <c r="O18" s="47"/>
      <c r="P18" s="48">
        <f t="shared" si="0"/>
        <v>2</v>
      </c>
      <c r="Q18" s="23"/>
      <c r="W18" s="25" t="s">
        <v>38</v>
      </c>
      <c r="X18" s="25" t="s">
        <v>39</v>
      </c>
    </row>
    <row r="19" spans="1:24" ht="12.75" customHeight="1" x14ac:dyDescent="0.25">
      <c r="A19" s="9"/>
      <c r="B19" s="42">
        <v>8</v>
      </c>
      <c r="C19" s="43" t="s">
        <v>32</v>
      </c>
      <c r="D19" s="45"/>
      <c r="E19" s="46" t="s">
        <v>50</v>
      </c>
      <c r="F19" s="57">
        <v>1</v>
      </c>
      <c r="G19" s="57">
        <v>1</v>
      </c>
      <c r="H19" s="57">
        <v>1</v>
      </c>
      <c r="I19" s="57">
        <v>1</v>
      </c>
      <c r="J19" s="57">
        <v>1</v>
      </c>
      <c r="K19" s="57">
        <v>1</v>
      </c>
      <c r="L19" s="57">
        <v>1</v>
      </c>
      <c r="M19" s="57">
        <v>1</v>
      </c>
      <c r="N19" s="47"/>
      <c r="O19" s="47"/>
      <c r="P19" s="48">
        <f t="shared" si="0"/>
        <v>4</v>
      </c>
      <c r="Q19" s="454">
        <f>SUM(P19:P22)</f>
        <v>16</v>
      </c>
      <c r="W19" s="25"/>
      <c r="X19" s="25" t="s">
        <v>40</v>
      </c>
    </row>
    <row r="20" spans="1:24" ht="12.75" customHeight="1" x14ac:dyDescent="0.25">
      <c r="A20" s="9"/>
      <c r="B20" s="42">
        <v>9</v>
      </c>
      <c r="C20" s="43" t="s">
        <v>35</v>
      </c>
      <c r="D20" s="45"/>
      <c r="E20" s="46" t="s">
        <v>50</v>
      </c>
      <c r="F20" s="57">
        <v>1</v>
      </c>
      <c r="G20" s="57">
        <v>1</v>
      </c>
      <c r="H20" s="57">
        <v>1</v>
      </c>
      <c r="I20" s="57">
        <v>1</v>
      </c>
      <c r="J20" s="57">
        <v>1</v>
      </c>
      <c r="K20" s="57">
        <v>1</v>
      </c>
      <c r="L20" s="57">
        <v>1</v>
      </c>
      <c r="M20" s="57">
        <v>1</v>
      </c>
      <c r="N20" s="47"/>
      <c r="O20" s="47"/>
      <c r="P20" s="48">
        <f t="shared" si="0"/>
        <v>4</v>
      </c>
      <c r="Q20" s="460"/>
      <c r="S20" t="s">
        <v>67</v>
      </c>
      <c r="W20" s="25"/>
      <c r="X20" s="25" t="s">
        <v>41</v>
      </c>
    </row>
    <row r="21" spans="1:24" ht="12.75" customHeight="1" x14ac:dyDescent="0.25">
      <c r="A21" s="9"/>
      <c r="B21" s="42">
        <v>10</v>
      </c>
      <c r="C21" s="43" t="s">
        <v>37</v>
      </c>
      <c r="D21" s="45"/>
      <c r="E21" s="46" t="s">
        <v>50</v>
      </c>
      <c r="F21" s="57">
        <v>1</v>
      </c>
      <c r="G21" s="57">
        <v>1</v>
      </c>
      <c r="H21" s="57">
        <v>1</v>
      </c>
      <c r="I21" s="57">
        <v>1</v>
      </c>
      <c r="J21" s="57">
        <v>1</v>
      </c>
      <c r="K21" s="57">
        <v>1</v>
      </c>
      <c r="L21" s="57">
        <v>1</v>
      </c>
      <c r="M21" s="57">
        <v>1</v>
      </c>
      <c r="N21" s="47"/>
      <c r="O21" s="47"/>
      <c r="P21" s="48">
        <f t="shared" si="0"/>
        <v>4</v>
      </c>
      <c r="Q21" s="460"/>
      <c r="T21" s="15" t="s">
        <v>68</v>
      </c>
      <c r="U21" s="55" t="s">
        <v>69</v>
      </c>
      <c r="W21" s="5"/>
      <c r="X21" s="5"/>
    </row>
    <row r="22" spans="1:24" ht="12.75" customHeight="1" x14ac:dyDescent="0.25">
      <c r="A22" s="9"/>
      <c r="B22" s="42">
        <v>11</v>
      </c>
      <c r="C22" s="43" t="s">
        <v>39</v>
      </c>
      <c r="D22" s="45"/>
      <c r="E22" s="46" t="s">
        <v>50</v>
      </c>
      <c r="F22" s="57">
        <v>1</v>
      </c>
      <c r="G22" s="57">
        <v>1</v>
      </c>
      <c r="H22" s="57">
        <v>1</v>
      </c>
      <c r="I22" s="57">
        <v>1</v>
      </c>
      <c r="J22" s="57">
        <v>1</v>
      </c>
      <c r="K22" s="57">
        <v>1</v>
      </c>
      <c r="L22" s="57">
        <v>1</v>
      </c>
      <c r="M22" s="57">
        <v>1</v>
      </c>
      <c r="N22" s="47"/>
      <c r="O22" s="47"/>
      <c r="P22" s="48">
        <f t="shared" si="0"/>
        <v>4</v>
      </c>
      <c r="Q22" s="455"/>
      <c r="T22" s="15" t="s">
        <v>54</v>
      </c>
      <c r="U22" s="55" t="s">
        <v>70</v>
      </c>
      <c r="W22" s="5"/>
      <c r="X22" s="5"/>
    </row>
    <row r="23" spans="1:24" ht="12.75" customHeight="1" x14ac:dyDescent="0.25">
      <c r="A23" s="9"/>
      <c r="B23" s="42">
        <v>12</v>
      </c>
      <c r="C23" s="43" t="s">
        <v>40</v>
      </c>
      <c r="D23" s="45"/>
      <c r="E23" s="46" t="s">
        <v>55</v>
      </c>
      <c r="F23" s="47">
        <v>2</v>
      </c>
      <c r="G23" s="47">
        <v>2</v>
      </c>
      <c r="H23" s="47">
        <v>2</v>
      </c>
      <c r="I23" s="47">
        <v>2</v>
      </c>
      <c r="J23" s="47">
        <v>3</v>
      </c>
      <c r="K23" s="47">
        <v>3</v>
      </c>
      <c r="L23" s="47">
        <v>3</v>
      </c>
      <c r="M23" s="47">
        <v>3</v>
      </c>
      <c r="N23" s="47">
        <v>4</v>
      </c>
      <c r="O23" s="47">
        <v>4</v>
      </c>
      <c r="P23" s="48">
        <f t="shared" si="0"/>
        <v>14</v>
      </c>
      <c r="Q23" s="23"/>
      <c r="T23" s="15" t="s">
        <v>71</v>
      </c>
      <c r="U23" s="55" t="s">
        <v>72</v>
      </c>
    </row>
    <row r="24" spans="1:24" ht="12.75" customHeight="1" x14ac:dyDescent="0.25">
      <c r="A24" s="9"/>
      <c r="B24" s="42">
        <v>13</v>
      </c>
      <c r="C24" s="464" t="s">
        <v>41</v>
      </c>
      <c r="D24" s="448"/>
      <c r="E24" s="46" t="s">
        <v>50</v>
      </c>
      <c r="F24" s="47">
        <v>1</v>
      </c>
      <c r="G24" s="47">
        <v>1</v>
      </c>
      <c r="H24" s="47">
        <v>1</v>
      </c>
      <c r="I24" s="47">
        <v>1</v>
      </c>
      <c r="J24" s="47">
        <v>1</v>
      </c>
      <c r="K24" s="47">
        <v>1</v>
      </c>
      <c r="L24" s="47"/>
      <c r="M24" s="47"/>
      <c r="N24" s="47"/>
      <c r="O24" s="47"/>
      <c r="P24" s="48">
        <f t="shared" si="0"/>
        <v>3</v>
      </c>
      <c r="Q24" s="23"/>
      <c r="T24" s="15" t="s">
        <v>58</v>
      </c>
      <c r="U24" s="55" t="s">
        <v>73</v>
      </c>
    </row>
    <row r="25" spans="1:24" ht="12.75" customHeight="1" x14ac:dyDescent="0.25">
      <c r="A25" s="9"/>
      <c r="B25" s="42">
        <v>14</v>
      </c>
      <c r="C25" s="43" t="s">
        <v>74</v>
      </c>
      <c r="D25" s="45"/>
      <c r="E25" s="46"/>
      <c r="F25" s="47">
        <v>3</v>
      </c>
      <c r="G25" s="47">
        <v>3</v>
      </c>
      <c r="H25" s="47">
        <v>3</v>
      </c>
      <c r="I25" s="47">
        <v>3</v>
      </c>
      <c r="J25" s="47">
        <v>3</v>
      </c>
      <c r="K25" s="47">
        <v>3</v>
      </c>
      <c r="L25" s="47">
        <v>3</v>
      </c>
      <c r="M25" s="47">
        <v>3</v>
      </c>
      <c r="N25" s="47">
        <v>3</v>
      </c>
      <c r="O25" s="47">
        <v>3</v>
      </c>
      <c r="P25" s="48">
        <f t="shared" si="0"/>
        <v>15</v>
      </c>
      <c r="Q25" s="23"/>
    </row>
    <row r="26" spans="1:24" ht="12.75" customHeight="1" x14ac:dyDescent="0.25">
      <c r="A26" s="9"/>
      <c r="B26" s="42">
        <v>15</v>
      </c>
      <c r="C26" s="43" t="s">
        <v>75</v>
      </c>
      <c r="D26" s="45"/>
      <c r="E26" s="46"/>
      <c r="F26" s="47">
        <v>1</v>
      </c>
      <c r="G26" s="47">
        <v>1</v>
      </c>
      <c r="H26" s="47"/>
      <c r="I26" s="47"/>
      <c r="J26" s="47"/>
      <c r="K26" s="47"/>
      <c r="L26" s="47"/>
      <c r="M26" s="47"/>
      <c r="N26" s="47"/>
      <c r="O26" s="47"/>
      <c r="P26" s="48">
        <f t="shared" si="0"/>
        <v>1</v>
      </c>
      <c r="Q26" s="23"/>
    </row>
    <row r="27" spans="1:24" ht="12.75" customHeight="1" x14ac:dyDescent="0.25">
      <c r="A27" s="9"/>
      <c r="B27" s="42">
        <v>16</v>
      </c>
      <c r="C27" s="43" t="s">
        <v>76</v>
      </c>
      <c r="D27" s="45"/>
      <c r="E27" s="46"/>
      <c r="F27" s="47">
        <v>1</v>
      </c>
      <c r="G27" s="47">
        <v>1</v>
      </c>
      <c r="H27" s="47">
        <v>1</v>
      </c>
      <c r="I27" s="47">
        <v>1</v>
      </c>
      <c r="J27" s="47">
        <v>1</v>
      </c>
      <c r="K27" s="47">
        <v>1</v>
      </c>
      <c r="L27" s="47">
        <v>1</v>
      </c>
      <c r="M27" s="47">
        <v>1</v>
      </c>
      <c r="N27" s="47">
        <v>1</v>
      </c>
      <c r="O27" s="47">
        <v>1</v>
      </c>
      <c r="P27" s="48">
        <f t="shared" si="0"/>
        <v>5</v>
      </c>
      <c r="Q27" s="23"/>
    </row>
    <row r="28" spans="1:24" ht="12.75" customHeight="1" x14ac:dyDescent="0.25">
      <c r="B28" s="470" t="s">
        <v>77</v>
      </c>
      <c r="C28" s="448"/>
      <c r="D28" s="448"/>
      <c r="E28" s="449"/>
      <c r="F28" s="60">
        <v>22</v>
      </c>
      <c r="G28" s="60">
        <v>22</v>
      </c>
      <c r="H28" s="60">
        <v>21</v>
      </c>
      <c r="I28" s="60">
        <v>21</v>
      </c>
      <c r="J28" s="60">
        <v>22</v>
      </c>
      <c r="K28" s="60">
        <v>22</v>
      </c>
      <c r="L28" s="60">
        <v>20</v>
      </c>
      <c r="M28" s="60">
        <v>20</v>
      </c>
      <c r="N28" s="60">
        <v>18</v>
      </c>
      <c r="O28" s="60">
        <v>18</v>
      </c>
      <c r="P28" s="62">
        <f t="shared" si="0"/>
        <v>103</v>
      </c>
      <c r="Q28" s="23"/>
      <c r="S28" s="15"/>
      <c r="T28" s="64"/>
      <c r="W28" s="64"/>
    </row>
    <row r="29" spans="1:24" ht="12.75" customHeight="1" x14ac:dyDescent="0.25">
      <c r="B29" s="65" t="s">
        <v>78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8"/>
      <c r="Q29" s="23"/>
      <c r="S29" s="15"/>
      <c r="W29" s="64"/>
    </row>
    <row r="30" spans="1:24" ht="12.75" customHeight="1" x14ac:dyDescent="0.25">
      <c r="B30" s="70">
        <v>1</v>
      </c>
      <c r="C30" s="25" t="s">
        <v>25</v>
      </c>
      <c r="D30" s="50" t="s">
        <v>54</v>
      </c>
      <c r="E30" s="57"/>
      <c r="F30" s="425"/>
      <c r="G30" s="425"/>
      <c r="H30" s="425"/>
      <c r="I30" s="425"/>
      <c r="J30" s="425">
        <v>1</v>
      </c>
      <c r="K30" s="425">
        <v>1</v>
      </c>
      <c r="L30" s="425">
        <v>1</v>
      </c>
      <c r="M30" s="425">
        <v>1</v>
      </c>
      <c r="N30" s="425">
        <v>1</v>
      </c>
      <c r="O30" s="425">
        <v>1</v>
      </c>
      <c r="P30" s="48">
        <f t="shared" ref="P30:P50" si="1">SUM(F30:O30)/2</f>
        <v>3</v>
      </c>
      <c r="Q30" s="23"/>
      <c r="U30" s="64"/>
      <c r="V30" s="64"/>
      <c r="W30" s="64"/>
    </row>
    <row r="31" spans="1:24" ht="12.75" customHeight="1" x14ac:dyDescent="0.25">
      <c r="B31" s="75">
        <v>2</v>
      </c>
      <c r="C31" s="25" t="s">
        <v>40</v>
      </c>
      <c r="D31" s="25"/>
      <c r="E31" s="57"/>
      <c r="F31" s="425">
        <v>1</v>
      </c>
      <c r="G31" s="425">
        <v>1</v>
      </c>
      <c r="H31" s="425">
        <v>1</v>
      </c>
      <c r="I31" s="425">
        <v>1</v>
      </c>
      <c r="J31" s="425">
        <v>1</v>
      </c>
      <c r="K31" s="425">
        <v>1</v>
      </c>
      <c r="L31" s="425">
        <v>1</v>
      </c>
      <c r="M31" s="425">
        <v>1</v>
      </c>
      <c r="N31" s="425">
        <v>1</v>
      </c>
      <c r="O31" s="425">
        <v>1</v>
      </c>
      <c r="P31" s="48">
        <f t="shared" si="1"/>
        <v>5</v>
      </c>
      <c r="Q31" s="23"/>
      <c r="U31" s="64"/>
      <c r="V31" s="64"/>
      <c r="W31" s="64"/>
    </row>
    <row r="32" spans="1:24" ht="12.75" customHeight="1" x14ac:dyDescent="0.25">
      <c r="B32" s="447" t="s">
        <v>84</v>
      </c>
      <c r="C32" s="448"/>
      <c r="D32" s="448"/>
      <c r="E32" s="449"/>
      <c r="F32" s="76">
        <v>1</v>
      </c>
      <c r="G32" s="77">
        <v>1</v>
      </c>
      <c r="H32" s="77">
        <v>1</v>
      </c>
      <c r="I32" s="77">
        <v>1</v>
      </c>
      <c r="J32" s="77">
        <v>2</v>
      </c>
      <c r="K32" s="77">
        <v>2</v>
      </c>
      <c r="L32" s="77">
        <v>2</v>
      </c>
      <c r="M32" s="77">
        <v>2</v>
      </c>
      <c r="N32" s="77">
        <v>2</v>
      </c>
      <c r="O32" s="77">
        <v>2</v>
      </c>
      <c r="P32" s="79">
        <f t="shared" si="1"/>
        <v>8</v>
      </c>
      <c r="Q32" s="23"/>
      <c r="S32" s="15"/>
      <c r="T32" s="64"/>
      <c r="U32" s="64"/>
      <c r="V32" s="64"/>
      <c r="W32" s="64"/>
    </row>
    <row r="33" spans="1:25" ht="12.75" customHeight="1" x14ac:dyDescent="0.25">
      <c r="A33" s="158">
        <f>LEN(C33)</f>
        <v>19</v>
      </c>
      <c r="B33" s="454">
        <v>17</v>
      </c>
      <c r="C33" s="450" t="s">
        <v>85</v>
      </c>
      <c r="D33" s="451"/>
      <c r="E33" s="80" t="s">
        <v>86</v>
      </c>
      <c r="F33" s="81"/>
      <c r="G33" s="81"/>
      <c r="H33" s="81"/>
      <c r="I33" s="81"/>
      <c r="J33" s="81">
        <v>1</v>
      </c>
      <c r="K33" s="81">
        <v>1</v>
      </c>
      <c r="L33" s="81"/>
      <c r="M33" s="81"/>
      <c r="N33" s="81"/>
      <c r="O33" s="81"/>
      <c r="P33" s="48">
        <f t="shared" si="1"/>
        <v>1</v>
      </c>
      <c r="Q33" s="23"/>
    </row>
    <row r="34" spans="1:25" ht="12.75" customHeight="1" x14ac:dyDescent="0.25">
      <c r="A34" s="158">
        <f t="shared" ref="A34:A52" si="2">LEN(C34)</f>
        <v>0</v>
      </c>
      <c r="B34" s="455"/>
      <c r="C34" s="452"/>
      <c r="D34" s="453"/>
      <c r="E34" s="80" t="s">
        <v>87</v>
      </c>
      <c r="F34" s="81"/>
      <c r="G34" s="81"/>
      <c r="H34" s="81"/>
      <c r="I34" s="81"/>
      <c r="J34" s="81"/>
      <c r="K34" s="81"/>
      <c r="L34" s="81">
        <v>1</v>
      </c>
      <c r="M34" s="81">
        <v>1</v>
      </c>
      <c r="N34" s="81"/>
      <c r="O34" s="81"/>
      <c r="P34" s="48">
        <f t="shared" si="1"/>
        <v>1</v>
      </c>
      <c r="Q34" s="23"/>
      <c r="R34" s="55"/>
      <c r="S34" s="55"/>
      <c r="T34" s="55"/>
      <c r="U34" s="55"/>
      <c r="V34" s="55"/>
      <c r="W34" s="55"/>
      <c r="X34" s="55"/>
      <c r="Y34" s="55"/>
    </row>
    <row r="35" spans="1:25" ht="12.75" customHeight="1" x14ac:dyDescent="0.25">
      <c r="A35" s="158">
        <f t="shared" si="2"/>
        <v>20</v>
      </c>
      <c r="B35" s="454">
        <v>18</v>
      </c>
      <c r="C35" s="480" t="s">
        <v>88</v>
      </c>
      <c r="D35" s="481"/>
      <c r="E35" s="82" t="s">
        <v>86</v>
      </c>
      <c r="F35" s="83">
        <v>1</v>
      </c>
      <c r="G35" s="83">
        <v>1</v>
      </c>
      <c r="H35" s="83">
        <v>1</v>
      </c>
      <c r="I35" s="83">
        <v>1</v>
      </c>
      <c r="J35" s="83"/>
      <c r="K35" s="83"/>
      <c r="L35" s="83"/>
      <c r="M35" s="83"/>
      <c r="N35" s="83"/>
      <c r="O35" s="83"/>
      <c r="P35" s="48">
        <f t="shared" si="1"/>
        <v>2</v>
      </c>
      <c r="Q35" s="23"/>
    </row>
    <row r="36" spans="1:25" ht="12.75" customHeight="1" x14ac:dyDescent="0.25">
      <c r="A36" s="158">
        <f t="shared" si="2"/>
        <v>0</v>
      </c>
      <c r="B36" s="455"/>
      <c r="C36" s="452"/>
      <c r="D36" s="453"/>
      <c r="E36" s="82" t="s">
        <v>87</v>
      </c>
      <c r="F36" s="83"/>
      <c r="G36" s="83"/>
      <c r="H36" s="83"/>
      <c r="I36" s="83"/>
      <c r="J36" s="83">
        <v>1</v>
      </c>
      <c r="K36" s="83">
        <v>1</v>
      </c>
      <c r="L36" s="83">
        <v>1</v>
      </c>
      <c r="M36" s="83">
        <v>1</v>
      </c>
      <c r="N36" s="83"/>
      <c r="O36" s="83"/>
      <c r="P36" s="48">
        <f t="shared" si="1"/>
        <v>2</v>
      </c>
      <c r="Q36" s="23"/>
    </row>
    <row r="37" spans="1:25" ht="12.75" customHeight="1" x14ac:dyDescent="0.25">
      <c r="A37" s="158">
        <f t="shared" si="2"/>
        <v>32</v>
      </c>
      <c r="B37" s="42">
        <v>19</v>
      </c>
      <c r="C37" s="488" t="s">
        <v>89</v>
      </c>
      <c r="D37" s="449"/>
      <c r="E37" s="82" t="s">
        <v>86</v>
      </c>
      <c r="F37" s="83"/>
      <c r="G37" s="83"/>
      <c r="H37" s="83">
        <v>2</v>
      </c>
      <c r="I37" s="83">
        <v>2</v>
      </c>
      <c r="J37" s="83">
        <v>2</v>
      </c>
      <c r="K37" s="83">
        <v>2</v>
      </c>
      <c r="L37" s="83"/>
      <c r="M37" s="83"/>
      <c r="N37" s="83"/>
      <c r="O37" s="83"/>
      <c r="P37" s="48">
        <f t="shared" si="1"/>
        <v>4</v>
      </c>
      <c r="Q37" s="23"/>
    </row>
    <row r="38" spans="1:25" ht="12.75" customHeight="1" x14ac:dyDescent="0.25">
      <c r="A38" s="158">
        <f t="shared" si="2"/>
        <v>32</v>
      </c>
      <c r="B38" s="42">
        <v>20</v>
      </c>
      <c r="C38" s="488" t="s">
        <v>90</v>
      </c>
      <c r="D38" s="449"/>
      <c r="E38" s="82" t="s">
        <v>86</v>
      </c>
      <c r="F38" s="83">
        <v>2</v>
      </c>
      <c r="G38" s="83">
        <v>2</v>
      </c>
      <c r="H38" s="83"/>
      <c r="I38" s="83"/>
      <c r="J38" s="83"/>
      <c r="K38" s="83"/>
      <c r="L38" s="83"/>
      <c r="M38" s="83"/>
      <c r="N38" s="83"/>
      <c r="O38" s="83"/>
      <c r="P38" s="48">
        <f t="shared" si="1"/>
        <v>2</v>
      </c>
      <c r="Q38" s="23"/>
    </row>
    <row r="39" spans="1:25" ht="12.75" customHeight="1" x14ac:dyDescent="0.25">
      <c r="A39" s="158">
        <f t="shared" si="2"/>
        <v>31</v>
      </c>
      <c r="B39" s="42">
        <v>21</v>
      </c>
      <c r="C39" s="488" t="s">
        <v>91</v>
      </c>
      <c r="D39" s="449"/>
      <c r="E39" s="82" t="s">
        <v>87</v>
      </c>
      <c r="F39" s="83"/>
      <c r="G39" s="83"/>
      <c r="H39" s="83"/>
      <c r="I39" s="83"/>
      <c r="J39" s="83"/>
      <c r="K39" s="83"/>
      <c r="L39" s="83">
        <v>3</v>
      </c>
      <c r="M39" s="83">
        <v>3</v>
      </c>
      <c r="N39" s="83"/>
      <c r="O39" s="83"/>
      <c r="P39" s="48">
        <f t="shared" si="1"/>
        <v>3</v>
      </c>
      <c r="Q39" s="23"/>
    </row>
    <row r="40" spans="1:25" ht="12.75" customHeight="1" x14ac:dyDescent="0.25">
      <c r="A40" s="158">
        <f t="shared" si="2"/>
        <v>41</v>
      </c>
      <c r="B40" s="85">
        <v>22</v>
      </c>
      <c r="C40" s="488" t="s">
        <v>92</v>
      </c>
      <c r="D40" s="449"/>
      <c r="E40" s="82" t="s">
        <v>87</v>
      </c>
      <c r="F40" s="83">
        <v>2</v>
      </c>
      <c r="G40" s="83">
        <v>2</v>
      </c>
      <c r="H40" s="83">
        <v>2</v>
      </c>
      <c r="I40" s="83">
        <v>2</v>
      </c>
      <c r="J40" s="83">
        <v>2</v>
      </c>
      <c r="K40" s="83">
        <v>2</v>
      </c>
      <c r="L40" s="83"/>
      <c r="M40" s="83"/>
      <c r="N40" s="83"/>
      <c r="O40" s="83"/>
      <c r="P40" s="48">
        <f t="shared" si="1"/>
        <v>6</v>
      </c>
      <c r="Q40" s="23"/>
    </row>
    <row r="41" spans="1:25" ht="12.75" customHeight="1" x14ac:dyDescent="0.25">
      <c r="A41" s="158">
        <f t="shared" si="2"/>
        <v>11</v>
      </c>
      <c r="B41" s="42">
        <v>23</v>
      </c>
      <c r="C41" s="488" t="s">
        <v>93</v>
      </c>
      <c r="D41" s="449"/>
      <c r="E41" s="82" t="s">
        <v>87</v>
      </c>
      <c r="F41" s="83"/>
      <c r="G41" s="83"/>
      <c r="H41" s="83"/>
      <c r="I41" s="83"/>
      <c r="J41" s="83"/>
      <c r="K41" s="83"/>
      <c r="L41" s="83">
        <v>2</v>
      </c>
      <c r="M41" s="83">
        <v>2</v>
      </c>
      <c r="N41" s="83">
        <v>2</v>
      </c>
      <c r="O41" s="83"/>
      <c r="P41" s="48">
        <f t="shared" si="1"/>
        <v>3</v>
      </c>
      <c r="Q41" s="23"/>
    </row>
    <row r="42" spans="1:25" ht="12.75" customHeight="1" x14ac:dyDescent="0.25">
      <c r="A42" s="158">
        <f t="shared" si="2"/>
        <v>33</v>
      </c>
      <c r="B42" s="42">
        <v>24</v>
      </c>
      <c r="C42" s="488" t="s">
        <v>94</v>
      </c>
      <c r="D42" s="449"/>
      <c r="E42" s="82" t="s">
        <v>87</v>
      </c>
      <c r="F42" s="83"/>
      <c r="G42" s="83"/>
      <c r="H42" s="83">
        <v>2</v>
      </c>
      <c r="I42" s="83">
        <v>2</v>
      </c>
      <c r="J42" s="83">
        <v>2</v>
      </c>
      <c r="K42" s="83">
        <v>2</v>
      </c>
      <c r="L42" s="83"/>
      <c r="M42" s="83"/>
      <c r="N42" s="83"/>
      <c r="O42" s="83"/>
      <c r="P42" s="48">
        <f t="shared" si="1"/>
        <v>4</v>
      </c>
      <c r="Q42" s="23"/>
    </row>
    <row r="43" spans="1:25" ht="12.75" customHeight="1" x14ac:dyDescent="0.25">
      <c r="B43" s="86" t="s">
        <v>95</v>
      </c>
      <c r="C43" s="87"/>
      <c r="D43" s="87"/>
      <c r="E43" s="87"/>
      <c r="F43" s="88">
        <v>5</v>
      </c>
      <c r="G43" s="88">
        <v>5</v>
      </c>
      <c r="H43" s="88">
        <v>7</v>
      </c>
      <c r="I43" s="88">
        <v>7</v>
      </c>
      <c r="J43" s="88">
        <v>8</v>
      </c>
      <c r="K43" s="88">
        <v>8</v>
      </c>
      <c r="L43" s="88">
        <v>7</v>
      </c>
      <c r="M43" s="88">
        <v>7</v>
      </c>
      <c r="N43" s="88">
        <v>2</v>
      </c>
      <c r="O43" s="88">
        <v>0</v>
      </c>
      <c r="P43" s="62">
        <f t="shared" si="1"/>
        <v>28</v>
      </c>
      <c r="Q43" s="23"/>
    </row>
    <row r="44" spans="1:25" ht="12.75" customHeight="1" x14ac:dyDescent="0.25">
      <c r="A44" s="158">
        <f t="shared" si="2"/>
        <v>39</v>
      </c>
      <c r="B44" s="18">
        <v>25</v>
      </c>
      <c r="C44" s="475" t="s">
        <v>96</v>
      </c>
      <c r="D44" s="449"/>
      <c r="E44" s="82" t="s">
        <v>86</v>
      </c>
      <c r="F44" s="83">
        <v>2</v>
      </c>
      <c r="G44" s="83">
        <v>2</v>
      </c>
      <c r="H44" s="83">
        <v>2</v>
      </c>
      <c r="I44" s="83">
        <v>2</v>
      </c>
      <c r="J44" s="83"/>
      <c r="K44" s="83"/>
      <c r="L44" s="83"/>
      <c r="M44" s="83"/>
      <c r="N44" s="83"/>
      <c r="O44" s="83"/>
      <c r="P44" s="48">
        <f t="shared" si="1"/>
        <v>4</v>
      </c>
      <c r="Q44" s="23"/>
    </row>
    <row r="45" spans="1:25" ht="12.75" customHeight="1" x14ac:dyDescent="0.25">
      <c r="A45" s="158">
        <f t="shared" si="2"/>
        <v>32</v>
      </c>
      <c r="B45" s="92">
        <v>26</v>
      </c>
      <c r="C45" s="493" t="s">
        <v>97</v>
      </c>
      <c r="D45" s="451"/>
      <c r="E45" s="82" t="s">
        <v>86</v>
      </c>
      <c r="F45" s="83">
        <v>2</v>
      </c>
      <c r="G45" s="83">
        <v>2</v>
      </c>
      <c r="H45" s="83">
        <v>2</v>
      </c>
      <c r="I45" s="83">
        <v>2</v>
      </c>
      <c r="J45" s="83"/>
      <c r="K45" s="83"/>
      <c r="L45" s="83"/>
      <c r="M45" s="83"/>
      <c r="N45" s="83"/>
      <c r="O45" s="83"/>
      <c r="P45" s="48">
        <f t="shared" si="1"/>
        <v>4</v>
      </c>
      <c r="Q45" s="23"/>
    </row>
    <row r="46" spans="1:25" ht="12.75" customHeight="1" x14ac:dyDescent="0.25">
      <c r="A46" s="158">
        <f t="shared" si="2"/>
        <v>31</v>
      </c>
      <c r="B46" s="18">
        <v>27</v>
      </c>
      <c r="C46" s="475" t="s">
        <v>98</v>
      </c>
      <c r="D46" s="449"/>
      <c r="E46" s="82" t="s">
        <v>86</v>
      </c>
      <c r="F46" s="83">
        <v>2</v>
      </c>
      <c r="G46" s="83">
        <v>2</v>
      </c>
      <c r="H46" s="83">
        <v>2</v>
      </c>
      <c r="I46" s="83">
        <v>2</v>
      </c>
      <c r="J46" s="83">
        <v>3</v>
      </c>
      <c r="K46" s="83">
        <v>3</v>
      </c>
      <c r="L46" s="83"/>
      <c r="M46" s="83"/>
      <c r="N46" s="83"/>
      <c r="O46" s="83"/>
      <c r="P46" s="48">
        <f t="shared" si="1"/>
        <v>7</v>
      </c>
      <c r="Q46" s="23"/>
    </row>
    <row r="47" spans="1:25" ht="12.75" customHeight="1" x14ac:dyDescent="0.25">
      <c r="A47" s="158">
        <f t="shared" si="2"/>
        <v>43</v>
      </c>
      <c r="B47" s="18">
        <v>28</v>
      </c>
      <c r="C47" s="475" t="s">
        <v>99</v>
      </c>
      <c r="D47" s="449"/>
      <c r="E47" s="82" t="s">
        <v>87</v>
      </c>
      <c r="F47" s="83"/>
      <c r="G47" s="83"/>
      <c r="H47" s="83"/>
      <c r="I47" s="83"/>
      <c r="J47" s="83">
        <v>1</v>
      </c>
      <c r="K47" s="83">
        <v>1</v>
      </c>
      <c r="L47" s="83">
        <v>3</v>
      </c>
      <c r="M47" s="83">
        <v>3</v>
      </c>
      <c r="N47" s="83">
        <v>2</v>
      </c>
      <c r="O47" s="83"/>
      <c r="P47" s="48">
        <f t="shared" si="1"/>
        <v>5</v>
      </c>
      <c r="Q47" s="23"/>
    </row>
    <row r="48" spans="1:25" ht="12.75" customHeight="1" x14ac:dyDescent="0.25">
      <c r="A48" s="158">
        <f t="shared" si="2"/>
        <v>20</v>
      </c>
      <c r="B48" s="18">
        <v>29</v>
      </c>
      <c r="C48" s="475" t="s">
        <v>100</v>
      </c>
      <c r="D48" s="449"/>
      <c r="E48" s="82" t="s">
        <v>87</v>
      </c>
      <c r="F48" s="83"/>
      <c r="G48" s="83"/>
      <c r="H48" s="83"/>
      <c r="I48" s="83"/>
      <c r="J48" s="83"/>
      <c r="K48" s="83"/>
      <c r="L48" s="83">
        <v>3</v>
      </c>
      <c r="M48" s="83">
        <v>3</v>
      </c>
      <c r="N48" s="83">
        <v>3</v>
      </c>
      <c r="O48" s="83"/>
      <c r="P48" s="48">
        <f t="shared" si="1"/>
        <v>4.5</v>
      </c>
      <c r="Q48" s="23"/>
    </row>
    <row r="49" spans="1:24" s="432" customFormat="1" ht="27" customHeight="1" x14ac:dyDescent="0.25">
      <c r="A49" s="398">
        <f t="shared" si="2"/>
        <v>56</v>
      </c>
      <c r="B49" s="18">
        <v>30</v>
      </c>
      <c r="C49" s="471" t="s">
        <v>333</v>
      </c>
      <c r="D49" s="472"/>
      <c r="E49" s="445" t="s">
        <v>341</v>
      </c>
      <c r="F49" s="83"/>
      <c r="G49" s="83"/>
      <c r="H49" s="83"/>
      <c r="I49" s="83"/>
      <c r="J49" s="83"/>
      <c r="K49" s="83"/>
      <c r="L49" s="83"/>
      <c r="M49" s="83"/>
      <c r="N49" s="83"/>
      <c r="O49" s="444">
        <v>3</v>
      </c>
      <c r="P49" s="21">
        <f t="shared" si="1"/>
        <v>1.5</v>
      </c>
      <c r="Q49" s="23"/>
    </row>
    <row r="50" spans="1:24" ht="27" customHeight="1" x14ac:dyDescent="0.25">
      <c r="A50" s="158">
        <f t="shared" si="2"/>
        <v>80</v>
      </c>
      <c r="B50" s="18">
        <v>31</v>
      </c>
      <c r="C50" s="491" t="s">
        <v>334</v>
      </c>
      <c r="D50" s="492"/>
      <c r="E50" s="446" t="s">
        <v>341</v>
      </c>
      <c r="F50" s="83"/>
      <c r="G50" s="83"/>
      <c r="H50" s="83"/>
      <c r="I50" s="83"/>
      <c r="J50" s="83"/>
      <c r="K50" s="83"/>
      <c r="L50" s="83"/>
      <c r="M50" s="83"/>
      <c r="N50" s="83"/>
      <c r="O50" s="224">
        <v>4</v>
      </c>
      <c r="P50" s="21">
        <f t="shared" si="1"/>
        <v>2</v>
      </c>
      <c r="Q50" s="23"/>
    </row>
    <row r="51" spans="1:24" ht="12.75" customHeight="1" x14ac:dyDescent="0.25">
      <c r="A51" s="158">
        <f t="shared" si="2"/>
        <v>17</v>
      </c>
      <c r="B51" s="478">
        <v>32</v>
      </c>
      <c r="C51" s="489" t="s">
        <v>101</v>
      </c>
      <c r="D51" s="451"/>
      <c r="E51" s="98" t="s">
        <v>24</v>
      </c>
      <c r="F51" s="100"/>
      <c r="G51" s="100"/>
      <c r="H51" s="100"/>
      <c r="I51" s="100"/>
      <c r="J51" s="100"/>
      <c r="K51" s="100" t="s">
        <v>102</v>
      </c>
      <c r="L51" s="100"/>
      <c r="M51" s="100"/>
      <c r="N51" s="100"/>
      <c r="O51" s="100"/>
      <c r="P51" s="100"/>
      <c r="Q51" s="23"/>
    </row>
    <row r="52" spans="1:24" ht="12.75" customHeight="1" x14ac:dyDescent="0.25">
      <c r="A52" s="158">
        <f t="shared" si="2"/>
        <v>0</v>
      </c>
      <c r="B52" s="479"/>
      <c r="C52" s="490"/>
      <c r="D52" s="453"/>
      <c r="E52" s="94" t="s">
        <v>86</v>
      </c>
      <c r="F52" s="100"/>
      <c r="G52" s="100"/>
      <c r="H52" s="100"/>
      <c r="I52" s="100"/>
      <c r="J52" s="100"/>
      <c r="K52" s="100"/>
      <c r="L52" s="100"/>
      <c r="M52" s="100" t="s">
        <v>102</v>
      </c>
      <c r="N52" s="100"/>
      <c r="O52" s="100"/>
      <c r="P52" s="74"/>
      <c r="Q52" s="23"/>
    </row>
    <row r="53" spans="1:24" ht="12.75" customHeight="1" x14ac:dyDescent="0.25">
      <c r="B53" s="102" t="s">
        <v>103</v>
      </c>
      <c r="C53" s="103"/>
      <c r="D53" s="87"/>
      <c r="E53" s="87"/>
      <c r="F53" s="375">
        <f t="shared" ref="F53:O53" si="3">SUM(F44:F50)</f>
        <v>6</v>
      </c>
      <c r="G53" s="375">
        <f t="shared" si="3"/>
        <v>6</v>
      </c>
      <c r="H53" s="375">
        <f t="shared" si="3"/>
        <v>6</v>
      </c>
      <c r="I53" s="375">
        <f t="shared" si="3"/>
        <v>6</v>
      </c>
      <c r="J53" s="375">
        <f t="shared" si="3"/>
        <v>4</v>
      </c>
      <c r="K53" s="375">
        <f t="shared" si="3"/>
        <v>4</v>
      </c>
      <c r="L53" s="375">
        <f t="shared" si="3"/>
        <v>6</v>
      </c>
      <c r="M53" s="375">
        <f t="shared" si="3"/>
        <v>6</v>
      </c>
      <c r="N53" s="375">
        <f t="shared" si="3"/>
        <v>5</v>
      </c>
      <c r="O53" s="375">
        <f t="shared" si="3"/>
        <v>7</v>
      </c>
      <c r="P53" s="62">
        <f>SUM(F53:O53)/2</f>
        <v>28</v>
      </c>
      <c r="Q53" s="23"/>
    </row>
    <row r="54" spans="1:24" ht="12.75" customHeight="1" x14ac:dyDescent="0.25">
      <c r="B54" s="107" t="s">
        <v>111</v>
      </c>
      <c r="C54" s="108"/>
      <c r="D54" s="109"/>
      <c r="E54" s="109"/>
      <c r="F54" s="380">
        <f t="shared" ref="F54:O54" si="4">SUM(F53,F43)</f>
        <v>11</v>
      </c>
      <c r="G54" s="380">
        <f t="shared" si="4"/>
        <v>11</v>
      </c>
      <c r="H54" s="380">
        <f t="shared" si="4"/>
        <v>13</v>
      </c>
      <c r="I54" s="380">
        <f t="shared" si="4"/>
        <v>13</v>
      </c>
      <c r="J54" s="380">
        <f t="shared" si="4"/>
        <v>12</v>
      </c>
      <c r="K54" s="380">
        <f t="shared" si="4"/>
        <v>12</v>
      </c>
      <c r="L54" s="380">
        <f t="shared" si="4"/>
        <v>13</v>
      </c>
      <c r="M54" s="380">
        <f t="shared" si="4"/>
        <v>13</v>
      </c>
      <c r="N54" s="380">
        <f t="shared" si="4"/>
        <v>7</v>
      </c>
      <c r="O54" s="380">
        <f t="shared" si="4"/>
        <v>7</v>
      </c>
      <c r="P54" s="374">
        <f>SUM(F54:O54)/2</f>
        <v>56</v>
      </c>
      <c r="Q54" s="23"/>
      <c r="R54" t="s">
        <v>115</v>
      </c>
    </row>
    <row r="55" spans="1:24" ht="12.75" customHeight="1" x14ac:dyDescent="0.25">
      <c r="B55" s="477" t="s">
        <v>117</v>
      </c>
      <c r="C55" s="448"/>
      <c r="D55" s="448"/>
      <c r="E55" s="449"/>
      <c r="F55" s="376">
        <v>11</v>
      </c>
      <c r="G55" s="376">
        <v>11</v>
      </c>
      <c r="H55" s="377">
        <v>13</v>
      </c>
      <c r="I55" s="377">
        <v>13</v>
      </c>
      <c r="J55" s="377">
        <v>12</v>
      </c>
      <c r="K55" s="377">
        <v>12</v>
      </c>
      <c r="L55" s="377">
        <v>13</v>
      </c>
      <c r="M55" s="377">
        <v>13</v>
      </c>
      <c r="N55" s="378">
        <v>7</v>
      </c>
      <c r="O55" s="379">
        <v>7</v>
      </c>
      <c r="P55" s="112">
        <f>SUM(F55:O55)/2</f>
        <v>56</v>
      </c>
      <c r="Q55" s="23"/>
    </row>
    <row r="56" spans="1:24" ht="12.75" customHeight="1" x14ac:dyDescent="0.25">
      <c r="A56" s="5"/>
      <c r="B56" s="464" t="s">
        <v>119</v>
      </c>
      <c r="C56" s="448"/>
      <c r="D56" s="448"/>
      <c r="E56" s="449"/>
      <c r="F56" s="115"/>
      <c r="G56" s="115"/>
      <c r="H56" s="115"/>
      <c r="I56" s="115"/>
      <c r="J56" s="115"/>
      <c r="K56" s="115" t="s">
        <v>24</v>
      </c>
      <c r="L56" s="115"/>
      <c r="M56" s="115"/>
      <c r="N56" s="115" t="s">
        <v>28</v>
      </c>
      <c r="O56" s="115"/>
      <c r="P56" s="116">
        <v>2</v>
      </c>
      <c r="Q56" s="23"/>
      <c r="R56" s="5"/>
      <c r="S56" s="5"/>
      <c r="T56" s="5"/>
      <c r="U56" s="5"/>
      <c r="V56" s="5"/>
      <c r="W56" s="5"/>
      <c r="X56" s="5"/>
    </row>
    <row r="57" spans="1:24" ht="14.25" customHeight="1" x14ac:dyDescent="0.25">
      <c r="B57" s="118" t="s">
        <v>121</v>
      </c>
      <c r="C57" s="120"/>
      <c r="D57" s="120"/>
      <c r="E57" s="121"/>
      <c r="F57" s="122">
        <f t="shared" ref="F57:O57" si="5">F54+F28</f>
        <v>33</v>
      </c>
      <c r="G57" s="122">
        <f t="shared" si="5"/>
        <v>33</v>
      </c>
      <c r="H57" s="122">
        <f t="shared" si="5"/>
        <v>34</v>
      </c>
      <c r="I57" s="122">
        <f t="shared" si="5"/>
        <v>34</v>
      </c>
      <c r="J57" s="122">
        <f t="shared" si="5"/>
        <v>34</v>
      </c>
      <c r="K57" s="122">
        <f t="shared" si="5"/>
        <v>34</v>
      </c>
      <c r="L57" s="122">
        <f t="shared" si="5"/>
        <v>33</v>
      </c>
      <c r="M57" s="122">
        <f t="shared" si="5"/>
        <v>33</v>
      </c>
      <c r="N57" s="122">
        <f t="shared" si="5"/>
        <v>25</v>
      </c>
      <c r="O57" s="122">
        <f t="shared" si="5"/>
        <v>25</v>
      </c>
      <c r="P57" s="124">
        <f>SUM(F57:O57)</f>
        <v>318</v>
      </c>
      <c r="Q57" s="23"/>
    </row>
    <row r="58" spans="1:24" ht="15" customHeight="1" x14ac:dyDescent="0.25">
      <c r="B58" s="466" t="s">
        <v>61</v>
      </c>
      <c r="C58" s="448"/>
      <c r="D58" s="448"/>
      <c r="E58" s="449"/>
      <c r="F58" s="122">
        <f t="shared" ref="F58:O58" si="6">F57+F32</f>
        <v>34</v>
      </c>
      <c r="G58" s="122">
        <f t="shared" si="6"/>
        <v>34</v>
      </c>
      <c r="H58" s="122">
        <f t="shared" si="6"/>
        <v>35</v>
      </c>
      <c r="I58" s="122">
        <f t="shared" si="6"/>
        <v>35</v>
      </c>
      <c r="J58" s="122">
        <f t="shared" si="6"/>
        <v>36</v>
      </c>
      <c r="K58" s="122">
        <f t="shared" si="6"/>
        <v>36</v>
      </c>
      <c r="L58" s="122">
        <f t="shared" si="6"/>
        <v>35</v>
      </c>
      <c r="M58" s="122">
        <f t="shared" si="6"/>
        <v>35</v>
      </c>
      <c r="N58" s="122">
        <f t="shared" si="6"/>
        <v>27</v>
      </c>
      <c r="O58" s="122">
        <f t="shared" si="6"/>
        <v>27</v>
      </c>
      <c r="P58" s="127">
        <f>SUM(F58:O58)/2</f>
        <v>167</v>
      </c>
      <c r="Q58" s="23"/>
    </row>
    <row r="59" spans="1:24" ht="27.75" customHeight="1" x14ac:dyDescent="0.25">
      <c r="B59" s="476"/>
      <c r="C59" s="482" t="s">
        <v>123</v>
      </c>
      <c r="D59" s="465" t="s">
        <v>124</v>
      </c>
      <c r="E59" s="449"/>
      <c r="F59" s="130">
        <v>1</v>
      </c>
      <c r="G59" s="132">
        <v>1</v>
      </c>
      <c r="H59" s="132">
        <v>1</v>
      </c>
      <c r="I59" s="132">
        <v>1</v>
      </c>
      <c r="J59" s="132"/>
      <c r="K59" s="132"/>
      <c r="L59" s="132"/>
      <c r="M59" s="132"/>
      <c r="N59" s="132">
        <v>1</v>
      </c>
      <c r="O59" s="132">
        <v>1</v>
      </c>
      <c r="P59" s="462">
        <f>SUM(F59:O60)/2</f>
        <v>4</v>
      </c>
      <c r="Q59" s="23"/>
    </row>
    <row r="60" spans="1:24" ht="12.75" customHeight="1" x14ac:dyDescent="0.25">
      <c r="B60" s="455"/>
      <c r="C60" s="455"/>
      <c r="D60" s="483" t="s">
        <v>40</v>
      </c>
      <c r="E60" s="449"/>
      <c r="F60" s="135"/>
      <c r="G60" s="136"/>
      <c r="H60" s="136"/>
      <c r="I60" s="136"/>
      <c r="J60" s="136"/>
      <c r="K60" s="136"/>
      <c r="L60" s="136"/>
      <c r="M60" s="136"/>
      <c r="N60" s="136">
        <v>1</v>
      </c>
      <c r="O60" s="136">
        <v>1</v>
      </c>
      <c r="P60" s="463"/>
      <c r="Q60" s="5"/>
    </row>
    <row r="61" spans="1:24" ht="12.75" customHeight="1" x14ac:dyDescent="0.25">
      <c r="B61" s="75">
        <v>1</v>
      </c>
      <c r="C61" s="487" t="s">
        <v>125</v>
      </c>
      <c r="D61" s="448"/>
      <c r="E61" s="449"/>
      <c r="F61" s="138">
        <v>2</v>
      </c>
      <c r="G61" s="138">
        <v>2</v>
      </c>
      <c r="H61" s="138">
        <v>2</v>
      </c>
      <c r="I61" s="138">
        <v>2</v>
      </c>
      <c r="J61" s="138">
        <v>2</v>
      </c>
      <c r="K61" s="138">
        <v>2</v>
      </c>
      <c r="L61" s="138">
        <v>2</v>
      </c>
      <c r="M61" s="138">
        <v>2</v>
      </c>
      <c r="N61" s="138">
        <v>2</v>
      </c>
      <c r="O61" s="138">
        <v>2</v>
      </c>
      <c r="P61" s="140" t="s">
        <v>126</v>
      </c>
      <c r="Q61" s="5"/>
    </row>
    <row r="62" spans="1:24" ht="12.75" customHeight="1" x14ac:dyDescent="0.25">
      <c r="B62" s="75">
        <v>2</v>
      </c>
      <c r="C62" s="487" t="s">
        <v>127</v>
      </c>
      <c r="D62" s="448"/>
      <c r="E62" s="449"/>
      <c r="F62" s="138">
        <v>0.5</v>
      </c>
      <c r="G62" s="138"/>
      <c r="H62" s="138">
        <v>0.5</v>
      </c>
      <c r="I62" s="138"/>
      <c r="J62" s="138">
        <v>0.5</v>
      </c>
      <c r="K62" s="138"/>
      <c r="L62" s="138"/>
      <c r="M62" s="143"/>
      <c r="N62" s="144"/>
      <c r="O62" s="144"/>
      <c r="P62" s="140" t="s">
        <v>126</v>
      </c>
      <c r="Q62" s="5"/>
    </row>
    <row r="63" spans="1:24" ht="12.75" customHeight="1" x14ac:dyDescent="0.25">
      <c r="B63" s="75">
        <v>3</v>
      </c>
      <c r="C63" s="487" t="s">
        <v>128</v>
      </c>
      <c r="D63" s="448"/>
      <c r="E63" s="449"/>
      <c r="F63" s="138"/>
      <c r="G63" s="138"/>
      <c r="H63" s="138"/>
      <c r="I63" s="138"/>
      <c r="J63" s="138"/>
      <c r="K63" s="138"/>
      <c r="L63" s="138"/>
      <c r="M63" s="143"/>
      <c r="N63" s="144"/>
      <c r="O63" s="144"/>
      <c r="P63" s="140" t="s">
        <v>126</v>
      </c>
      <c r="Q63" s="5"/>
    </row>
    <row r="64" spans="1:24" ht="12.75" customHeight="1" x14ac:dyDescent="0.25">
      <c r="B64" s="75">
        <v>4</v>
      </c>
      <c r="C64" s="487" t="s">
        <v>129</v>
      </c>
      <c r="D64" s="448"/>
      <c r="E64" s="449"/>
      <c r="F64" s="138"/>
      <c r="G64" s="138"/>
      <c r="H64" s="138"/>
      <c r="I64" s="138"/>
      <c r="J64" s="138"/>
      <c r="K64" s="138"/>
      <c r="L64" s="138"/>
      <c r="M64" s="143"/>
      <c r="N64" s="144"/>
      <c r="O64" s="144"/>
      <c r="P64" s="140" t="s">
        <v>126</v>
      </c>
      <c r="Q64" s="5"/>
    </row>
    <row r="65" spans="1:24" ht="12.75" customHeight="1" x14ac:dyDescent="0.25">
      <c r="B65" s="75">
        <v>5</v>
      </c>
      <c r="C65" s="487" t="s">
        <v>130</v>
      </c>
      <c r="D65" s="448"/>
      <c r="E65" s="449"/>
      <c r="F65" s="138"/>
      <c r="G65" s="138"/>
      <c r="H65" s="138"/>
      <c r="I65" s="138"/>
      <c r="J65" s="138"/>
      <c r="K65" s="138"/>
      <c r="L65" s="138"/>
      <c r="M65" s="143"/>
      <c r="N65" s="144"/>
      <c r="O65" s="144"/>
      <c r="P65" s="140" t="s">
        <v>126</v>
      </c>
      <c r="Q65" s="5"/>
    </row>
    <row r="66" spans="1:24" ht="12.75" customHeight="1" x14ac:dyDescent="0.25">
      <c r="B66" s="75">
        <v>6</v>
      </c>
      <c r="C66" s="487" t="s">
        <v>131</v>
      </c>
      <c r="D66" s="448"/>
      <c r="E66" s="449"/>
      <c r="F66" s="138"/>
      <c r="G66" s="138"/>
      <c r="H66" s="138"/>
      <c r="I66" s="138"/>
      <c r="J66" s="138"/>
      <c r="K66" s="138"/>
      <c r="L66" s="138"/>
      <c r="M66" s="143"/>
      <c r="N66" s="144"/>
      <c r="O66" s="144"/>
      <c r="P66" s="140" t="s">
        <v>126</v>
      </c>
      <c r="Q66" s="5"/>
    </row>
    <row r="67" spans="1:24" ht="12.75" customHeight="1" x14ac:dyDescent="0.25">
      <c r="B67" s="75">
        <v>7</v>
      </c>
      <c r="C67" s="487" t="s">
        <v>132</v>
      </c>
      <c r="D67" s="448"/>
      <c r="E67" s="449"/>
      <c r="F67" s="138"/>
      <c r="G67" s="138"/>
      <c r="H67" s="138"/>
      <c r="I67" s="138"/>
      <c r="J67" s="138"/>
      <c r="K67" s="138"/>
      <c r="L67" s="138"/>
      <c r="M67" s="143"/>
      <c r="N67" s="144"/>
      <c r="O67" s="144"/>
      <c r="P67" s="140" t="s">
        <v>126</v>
      </c>
      <c r="Q67" s="5"/>
    </row>
    <row r="68" spans="1:24" ht="12.75" customHeight="1" x14ac:dyDescent="0.25">
      <c r="B68" s="75">
        <v>8</v>
      </c>
      <c r="C68" s="487" t="s">
        <v>133</v>
      </c>
      <c r="D68" s="448"/>
      <c r="E68" s="449"/>
      <c r="F68" s="138"/>
      <c r="G68" s="138"/>
      <c r="H68" s="138"/>
      <c r="I68" s="138"/>
      <c r="J68" s="138"/>
      <c r="K68" s="138"/>
      <c r="L68" s="138"/>
      <c r="M68" s="143"/>
      <c r="N68" s="144"/>
      <c r="O68" s="144"/>
      <c r="P68" s="140" t="s">
        <v>126</v>
      </c>
      <c r="Q68" s="5"/>
    </row>
    <row r="69" spans="1:24" ht="12.75" customHeight="1" x14ac:dyDescent="0.25">
      <c r="B69" s="75">
        <v>9</v>
      </c>
      <c r="C69" s="487" t="s">
        <v>134</v>
      </c>
      <c r="D69" s="448"/>
      <c r="E69" s="449"/>
      <c r="F69" s="138" t="s">
        <v>135</v>
      </c>
      <c r="G69" s="138"/>
      <c r="H69" s="138"/>
      <c r="I69" s="138"/>
      <c r="J69" s="138"/>
      <c r="K69" s="138"/>
      <c r="L69" s="138"/>
      <c r="M69" s="143"/>
      <c r="N69" s="144"/>
      <c r="O69" s="144" t="s">
        <v>135</v>
      </c>
      <c r="P69" s="140" t="s">
        <v>126</v>
      </c>
      <c r="Q69" s="5"/>
    </row>
    <row r="70" spans="1:24" ht="12.75" customHeight="1" x14ac:dyDescent="0.25">
      <c r="A70" s="44"/>
      <c r="B70" s="75">
        <v>10</v>
      </c>
      <c r="C70" s="487" t="s">
        <v>137</v>
      </c>
      <c r="D70" s="448"/>
      <c r="E70" s="449"/>
      <c r="F70" s="81"/>
      <c r="G70" s="81"/>
      <c r="H70" s="81"/>
      <c r="I70" s="81"/>
      <c r="J70" s="81"/>
      <c r="K70" s="81"/>
      <c r="L70" s="81"/>
      <c r="M70" s="147"/>
      <c r="N70" s="149"/>
      <c r="O70" s="149"/>
      <c r="P70" s="150" t="s">
        <v>126</v>
      </c>
      <c r="Q70" s="44"/>
      <c r="R70" s="44"/>
      <c r="S70" s="44"/>
      <c r="T70" s="44"/>
      <c r="U70" s="44"/>
      <c r="V70" s="44"/>
      <c r="W70" s="44"/>
      <c r="X70" s="44"/>
    </row>
    <row r="71" spans="1:24" ht="12.75" customHeight="1" x14ac:dyDescent="0.25">
      <c r="A71" s="44"/>
      <c r="B71" s="494" t="s">
        <v>138</v>
      </c>
      <c r="C71" s="448"/>
      <c r="D71" s="448"/>
      <c r="E71" s="449"/>
      <c r="F71" s="153">
        <f t="shared" ref="F71:O71" si="7">SUM(F58:F70)</f>
        <v>37.5</v>
      </c>
      <c r="G71" s="153">
        <f t="shared" si="7"/>
        <v>37</v>
      </c>
      <c r="H71" s="153">
        <f t="shared" si="7"/>
        <v>38.5</v>
      </c>
      <c r="I71" s="153">
        <f t="shared" si="7"/>
        <v>38</v>
      </c>
      <c r="J71" s="153">
        <f t="shared" si="7"/>
        <v>38.5</v>
      </c>
      <c r="K71" s="153">
        <f t="shared" si="7"/>
        <v>38</v>
      </c>
      <c r="L71" s="153">
        <f t="shared" si="7"/>
        <v>37</v>
      </c>
      <c r="M71" s="153">
        <f t="shared" si="7"/>
        <v>37</v>
      </c>
      <c r="N71" s="153">
        <f t="shared" si="7"/>
        <v>31</v>
      </c>
      <c r="O71" s="153">
        <f t="shared" si="7"/>
        <v>31</v>
      </c>
      <c r="P71" s="124">
        <f>SUM(F71:O71)</f>
        <v>363.5</v>
      </c>
      <c r="Q71" s="44"/>
      <c r="R71" s="44"/>
      <c r="S71" s="44"/>
      <c r="T71" s="44"/>
      <c r="U71" s="44"/>
      <c r="V71" s="44"/>
      <c r="W71" s="44"/>
      <c r="X71" s="44"/>
    </row>
    <row r="72" spans="1:24" ht="12.75" customHeight="1" x14ac:dyDescent="0.25">
      <c r="A72" s="44"/>
      <c r="B72" s="156"/>
      <c r="C72" s="495" t="s">
        <v>299</v>
      </c>
      <c r="D72" s="496"/>
      <c r="E72" s="55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44"/>
      <c r="R72" s="44"/>
      <c r="S72" s="44"/>
      <c r="T72" s="44"/>
      <c r="U72" s="44"/>
      <c r="V72" s="44"/>
      <c r="W72" s="44"/>
      <c r="X72" s="44"/>
    </row>
    <row r="73" spans="1:24" ht="12.75" customHeight="1" x14ac:dyDescent="0.25">
      <c r="B73" s="156"/>
      <c r="C73" s="5" t="s">
        <v>79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24" ht="12.75" customHeight="1" x14ac:dyDescent="0.25">
      <c r="B74" s="55"/>
      <c r="C74" s="55" t="s">
        <v>144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"/>
    </row>
    <row r="75" spans="1:24" ht="12.75" customHeight="1" x14ac:dyDescent="0.25">
      <c r="B75" s="55"/>
      <c r="C75" s="55"/>
      <c r="D75" s="55"/>
      <c r="E75" s="55"/>
      <c r="F75" s="486" t="s">
        <v>80</v>
      </c>
      <c r="G75" s="448"/>
      <c r="H75" s="448"/>
      <c r="I75" s="448"/>
      <c r="J75" s="448"/>
      <c r="K75" s="448"/>
      <c r="L75" s="448"/>
      <c r="M75" s="448"/>
      <c r="N75" s="448"/>
      <c r="O75" s="449"/>
      <c r="P75" s="55"/>
      <c r="Q75" s="5"/>
    </row>
    <row r="76" spans="1:24" ht="12.75" customHeight="1" x14ac:dyDescent="0.25">
      <c r="B76" s="55"/>
      <c r="C76" s="55"/>
      <c r="D76" s="55"/>
      <c r="E76" s="5"/>
      <c r="F76" s="485">
        <v>34</v>
      </c>
      <c r="G76" s="449"/>
      <c r="H76" s="484">
        <v>35</v>
      </c>
      <c r="I76" s="449"/>
      <c r="J76" s="484">
        <v>36</v>
      </c>
      <c r="K76" s="449"/>
      <c r="L76" s="484">
        <v>35</v>
      </c>
      <c r="M76" s="449"/>
      <c r="N76" s="484">
        <v>27</v>
      </c>
      <c r="O76" s="449"/>
      <c r="P76" s="55"/>
      <c r="Q76" s="5"/>
    </row>
    <row r="77" spans="1:24" ht="12.75" customHeight="1" x14ac:dyDescent="0.25">
      <c r="C77" s="15"/>
      <c r="D77" s="15"/>
      <c r="E77" s="5"/>
      <c r="Q77" s="5"/>
    </row>
    <row r="78" spans="1:24" ht="12.75" customHeight="1" x14ac:dyDescent="0.25">
      <c r="C78" s="5"/>
      <c r="D78" s="5"/>
      <c r="E78" s="5"/>
      <c r="Q78" s="5"/>
    </row>
    <row r="79" spans="1:24" ht="12.75" customHeight="1" x14ac:dyDescent="0.25">
      <c r="C79" s="5"/>
      <c r="D79" s="5"/>
      <c r="E79" s="5"/>
      <c r="Q79" s="5"/>
    </row>
    <row r="80" spans="1:24" ht="12.75" customHeight="1" x14ac:dyDescent="0.25">
      <c r="C80" s="5"/>
      <c r="D80" s="5"/>
      <c r="E80" s="5"/>
      <c r="Q80" s="5"/>
    </row>
    <row r="81" spans="1:17" ht="12.75" customHeight="1" x14ac:dyDescent="0.25">
      <c r="C81" s="165"/>
      <c r="D81" s="5"/>
      <c r="Q81" s="5"/>
    </row>
    <row r="82" spans="1:17" ht="12.75" customHeight="1" x14ac:dyDescent="0.25">
      <c r="C82" s="5"/>
      <c r="D82" s="5"/>
      <c r="Q82" s="5"/>
    </row>
    <row r="83" spans="1:17" ht="12.75" customHeight="1" x14ac:dyDescent="0.25">
      <c r="C83" s="5"/>
      <c r="D83" s="5"/>
      <c r="H83" s="166"/>
      <c r="I83" s="166"/>
      <c r="J83" s="166"/>
      <c r="K83" s="166"/>
      <c r="L83" s="166"/>
      <c r="M83" s="166"/>
      <c r="Q83" s="5"/>
    </row>
    <row r="84" spans="1:17" ht="12.75" customHeight="1" x14ac:dyDescent="0.25">
      <c r="C84" s="165"/>
      <c r="D84" s="5"/>
      <c r="Q84" s="5"/>
    </row>
    <row r="85" spans="1:17" ht="12.75" customHeight="1" x14ac:dyDescent="0.25">
      <c r="C85" s="5"/>
      <c r="D85" s="5"/>
      <c r="Q85" s="5"/>
    </row>
    <row r="86" spans="1:17" ht="12.75" customHeight="1" x14ac:dyDescent="0.25">
      <c r="A86" s="432">
        <f>LEN(C86)</f>
        <v>17</v>
      </c>
      <c r="C86" s="5" t="s">
        <v>310</v>
      </c>
      <c r="D86" s="5"/>
      <c r="Q86" s="5"/>
    </row>
    <row r="87" spans="1:17" ht="12.75" customHeight="1" x14ac:dyDescent="0.25">
      <c r="A87" s="432">
        <f t="shared" ref="A87:A108" si="8">LEN(C87)</f>
        <v>24</v>
      </c>
      <c r="C87" s="5" t="s">
        <v>311</v>
      </c>
      <c r="D87" s="5"/>
      <c r="Q87" s="5"/>
    </row>
    <row r="88" spans="1:17" ht="12.75" customHeight="1" x14ac:dyDescent="0.25">
      <c r="A88" s="432">
        <f t="shared" si="8"/>
        <v>38</v>
      </c>
      <c r="C88" t="s">
        <v>312</v>
      </c>
      <c r="Q88" s="5"/>
    </row>
    <row r="89" spans="1:17" ht="12.75" customHeight="1" x14ac:dyDescent="0.25">
      <c r="A89" s="432"/>
      <c r="Q89" s="5"/>
    </row>
    <row r="90" spans="1:17" ht="12.75" customHeight="1" x14ac:dyDescent="0.25">
      <c r="A90" s="432">
        <f t="shared" si="8"/>
        <v>25</v>
      </c>
      <c r="C90" s="437" t="s">
        <v>313</v>
      </c>
      <c r="Q90" s="5"/>
    </row>
    <row r="91" spans="1:17" ht="12.75" customHeight="1" x14ac:dyDescent="0.25">
      <c r="A91" s="432">
        <f t="shared" si="8"/>
        <v>23</v>
      </c>
      <c r="C91" s="437" t="s">
        <v>314</v>
      </c>
      <c r="Q91" s="5"/>
    </row>
    <row r="92" spans="1:17" ht="12.75" customHeight="1" x14ac:dyDescent="0.25">
      <c r="A92" s="438">
        <f t="shared" si="8"/>
        <v>48</v>
      </c>
      <c r="C92" s="437" t="s">
        <v>315</v>
      </c>
      <c r="Q92" s="5"/>
    </row>
    <row r="93" spans="1:17" ht="12.75" customHeight="1" x14ac:dyDescent="0.25">
      <c r="A93" s="432"/>
      <c r="Q93" s="5"/>
    </row>
    <row r="94" spans="1:17" ht="12.75" customHeight="1" x14ac:dyDescent="0.25">
      <c r="A94" s="432">
        <f t="shared" si="8"/>
        <v>34</v>
      </c>
      <c r="C94" s="437" t="s">
        <v>309</v>
      </c>
      <c r="Q94" s="5"/>
    </row>
    <row r="95" spans="1:17" ht="12.75" customHeight="1" x14ac:dyDescent="0.25">
      <c r="A95" s="432">
        <f t="shared" si="8"/>
        <v>34</v>
      </c>
      <c r="C95" s="437" t="s">
        <v>316</v>
      </c>
      <c r="Q95" s="5"/>
    </row>
    <row r="96" spans="1:17" ht="12.75" customHeight="1" x14ac:dyDescent="0.25">
      <c r="A96" s="438">
        <f t="shared" si="8"/>
        <v>49</v>
      </c>
      <c r="C96" s="437" t="s">
        <v>317</v>
      </c>
      <c r="Q96" s="5"/>
    </row>
    <row r="97" spans="1:17" ht="12.75" customHeight="1" x14ac:dyDescent="0.25">
      <c r="A97" s="432"/>
      <c r="Q97" s="5"/>
    </row>
    <row r="98" spans="1:17" ht="12.75" customHeight="1" x14ac:dyDescent="0.25">
      <c r="A98" s="432">
        <f t="shared" si="8"/>
        <v>30</v>
      </c>
      <c r="C98" s="439" t="s">
        <v>318</v>
      </c>
      <c r="Q98" s="5"/>
    </row>
    <row r="99" spans="1:17" ht="12.75" customHeight="1" x14ac:dyDescent="0.25">
      <c r="A99" s="432">
        <f t="shared" si="8"/>
        <v>29</v>
      </c>
      <c r="C99" s="439" t="s">
        <v>319</v>
      </c>
      <c r="Q99" s="5"/>
    </row>
    <row r="100" spans="1:17" ht="12.75" customHeight="1" x14ac:dyDescent="0.25">
      <c r="A100" s="432">
        <f t="shared" si="8"/>
        <v>40</v>
      </c>
      <c r="C100" s="439" t="s">
        <v>320</v>
      </c>
      <c r="Q100" s="5"/>
    </row>
    <row r="101" spans="1:17" ht="12.75" customHeight="1" x14ac:dyDescent="0.25">
      <c r="A101" s="432"/>
      <c r="Q101" s="5"/>
    </row>
    <row r="102" spans="1:17" ht="12.75" customHeight="1" x14ac:dyDescent="0.25">
      <c r="A102" s="432">
        <f t="shared" si="8"/>
        <v>17</v>
      </c>
      <c r="C102" s="439" t="s">
        <v>321</v>
      </c>
      <c r="Q102" s="5"/>
    </row>
    <row r="103" spans="1:17" ht="12.75" customHeight="1" x14ac:dyDescent="0.25">
      <c r="A103" s="438">
        <f t="shared" si="8"/>
        <v>45</v>
      </c>
      <c r="C103" s="439" t="s">
        <v>322</v>
      </c>
      <c r="Q103" s="5"/>
    </row>
    <row r="104" spans="1:17" ht="12.75" customHeight="1" x14ac:dyDescent="0.25">
      <c r="A104" s="432">
        <f t="shared" si="8"/>
        <v>19</v>
      </c>
      <c r="C104" s="439" t="s">
        <v>323</v>
      </c>
      <c r="Q104" s="5"/>
    </row>
    <row r="105" spans="1:17" ht="12.75" customHeight="1" x14ac:dyDescent="0.25">
      <c r="A105" s="432"/>
      <c r="Q105" s="5"/>
    </row>
    <row r="106" spans="1:17" ht="12.75" customHeight="1" x14ac:dyDescent="0.25">
      <c r="A106" s="432">
        <f t="shared" si="8"/>
        <v>32</v>
      </c>
      <c r="C106" s="439" t="s">
        <v>308</v>
      </c>
      <c r="Q106" s="5"/>
    </row>
    <row r="107" spans="1:17" ht="12.75" customHeight="1" x14ac:dyDescent="0.25">
      <c r="A107" s="438">
        <f t="shared" si="8"/>
        <v>52</v>
      </c>
      <c r="C107" s="439" t="s">
        <v>325</v>
      </c>
      <c r="Q107" s="5"/>
    </row>
    <row r="108" spans="1:17" ht="12.75" customHeight="1" x14ac:dyDescent="0.25">
      <c r="A108" s="438">
        <f t="shared" si="8"/>
        <v>48</v>
      </c>
      <c r="C108" s="439" t="s">
        <v>324</v>
      </c>
      <c r="Q108" s="5"/>
    </row>
    <row r="109" spans="1:17" ht="12.75" customHeight="1" x14ac:dyDescent="0.25">
      <c r="Q109" s="5"/>
    </row>
    <row r="110" spans="1:17" ht="12.75" customHeight="1" x14ac:dyDescent="0.25">
      <c r="Q110" s="5"/>
    </row>
    <row r="111" spans="1:17" ht="12.75" customHeight="1" x14ac:dyDescent="0.25">
      <c r="Q111" s="5"/>
    </row>
    <row r="112" spans="1:17" ht="12.75" customHeight="1" x14ac:dyDescent="0.25">
      <c r="Q112" s="5"/>
    </row>
    <row r="113" spans="17:17" ht="12.75" customHeight="1" x14ac:dyDescent="0.25">
      <c r="Q113" s="5"/>
    </row>
    <row r="114" spans="17:17" ht="12.75" customHeight="1" x14ac:dyDescent="0.25">
      <c r="Q114" s="5"/>
    </row>
    <row r="115" spans="17:17" ht="12.75" customHeight="1" x14ac:dyDescent="0.25">
      <c r="Q115" s="5"/>
    </row>
    <row r="116" spans="17:17" ht="12.75" customHeight="1" x14ac:dyDescent="0.25">
      <c r="Q116" s="5"/>
    </row>
    <row r="117" spans="17:17" ht="12.75" customHeight="1" x14ac:dyDescent="0.25">
      <c r="Q117" s="5"/>
    </row>
    <row r="118" spans="17:17" ht="12.75" customHeight="1" x14ac:dyDescent="0.25">
      <c r="Q118" s="5"/>
    </row>
    <row r="119" spans="17:17" ht="12.75" customHeight="1" x14ac:dyDescent="0.25">
      <c r="Q119" s="5"/>
    </row>
    <row r="120" spans="17:17" ht="12.75" customHeight="1" x14ac:dyDescent="0.25">
      <c r="Q120" s="5"/>
    </row>
    <row r="121" spans="17:17" ht="12.75" customHeight="1" x14ac:dyDescent="0.25">
      <c r="Q121" s="5"/>
    </row>
    <row r="122" spans="17:17" ht="12.75" customHeight="1" x14ac:dyDescent="0.25">
      <c r="Q122" s="5"/>
    </row>
    <row r="123" spans="17:17" ht="12.75" customHeight="1" x14ac:dyDescent="0.25">
      <c r="Q123" s="5"/>
    </row>
    <row r="124" spans="17:17" ht="12.75" customHeight="1" x14ac:dyDescent="0.25">
      <c r="Q124" s="5"/>
    </row>
    <row r="125" spans="17:17" ht="12.75" customHeight="1" x14ac:dyDescent="0.25">
      <c r="Q125" s="5"/>
    </row>
    <row r="126" spans="17:17" ht="12.75" customHeight="1" x14ac:dyDescent="0.25">
      <c r="Q126" s="5"/>
    </row>
    <row r="127" spans="17:17" ht="12.75" customHeight="1" x14ac:dyDescent="0.25">
      <c r="Q127" s="5"/>
    </row>
    <row r="128" spans="17:17" ht="12.75" customHeight="1" x14ac:dyDescent="0.25">
      <c r="Q128" s="5"/>
    </row>
    <row r="129" spans="17:17" ht="12.75" customHeight="1" x14ac:dyDescent="0.25">
      <c r="Q129" s="5"/>
    </row>
    <row r="130" spans="17:17" ht="12.75" customHeight="1" x14ac:dyDescent="0.25">
      <c r="Q130" s="5"/>
    </row>
    <row r="131" spans="17:17" ht="12.75" customHeight="1" x14ac:dyDescent="0.25">
      <c r="Q131" s="5"/>
    </row>
    <row r="132" spans="17:17" ht="12.75" customHeight="1" x14ac:dyDescent="0.25">
      <c r="Q132" s="5"/>
    </row>
    <row r="133" spans="17:17" ht="12.75" customHeight="1" x14ac:dyDescent="0.25">
      <c r="Q133" s="5"/>
    </row>
    <row r="134" spans="17:17" ht="12.75" customHeight="1" x14ac:dyDescent="0.25">
      <c r="Q134" s="5"/>
    </row>
    <row r="135" spans="17:17" ht="12.75" customHeight="1" x14ac:dyDescent="0.25">
      <c r="Q135" s="5"/>
    </row>
    <row r="136" spans="17:17" ht="12.75" customHeight="1" x14ac:dyDescent="0.25">
      <c r="Q136" s="5"/>
    </row>
    <row r="137" spans="17:17" ht="12.75" customHeight="1" x14ac:dyDescent="0.25">
      <c r="Q137" s="5"/>
    </row>
    <row r="138" spans="17:17" ht="12.75" customHeight="1" x14ac:dyDescent="0.25">
      <c r="Q138" s="5"/>
    </row>
    <row r="139" spans="17:17" ht="12.75" customHeight="1" x14ac:dyDescent="0.25">
      <c r="Q139" s="5"/>
    </row>
    <row r="140" spans="17:17" ht="12.75" customHeight="1" x14ac:dyDescent="0.25">
      <c r="Q140" s="5"/>
    </row>
    <row r="141" spans="17:17" ht="12.75" customHeight="1" x14ac:dyDescent="0.25">
      <c r="Q141" s="5"/>
    </row>
    <row r="142" spans="17:17" ht="12.75" customHeight="1" x14ac:dyDescent="0.25">
      <c r="Q142" s="5"/>
    </row>
    <row r="143" spans="17:17" ht="12.75" customHeight="1" x14ac:dyDescent="0.25">
      <c r="Q143" s="5"/>
    </row>
    <row r="144" spans="17:17" ht="12.75" customHeight="1" x14ac:dyDescent="0.25">
      <c r="Q144" s="5"/>
    </row>
    <row r="145" spans="17:17" ht="12.75" customHeight="1" x14ac:dyDescent="0.25">
      <c r="Q145" s="5"/>
    </row>
    <row r="146" spans="17:17" ht="12.75" customHeight="1" x14ac:dyDescent="0.25">
      <c r="Q146" s="5"/>
    </row>
    <row r="147" spans="17:17" ht="12.75" customHeight="1" x14ac:dyDescent="0.25">
      <c r="Q147" s="5"/>
    </row>
    <row r="148" spans="17:17" ht="12.75" customHeight="1" x14ac:dyDescent="0.25">
      <c r="Q148" s="5"/>
    </row>
    <row r="149" spans="17:17" ht="12.75" customHeight="1" x14ac:dyDescent="0.25">
      <c r="Q149" s="5"/>
    </row>
    <row r="150" spans="17:17" ht="12.75" customHeight="1" x14ac:dyDescent="0.25">
      <c r="Q150" s="5"/>
    </row>
    <row r="151" spans="17:17" ht="12.75" customHeight="1" x14ac:dyDescent="0.25">
      <c r="Q151" s="5"/>
    </row>
    <row r="152" spans="17:17" ht="12.75" customHeight="1" x14ac:dyDescent="0.25">
      <c r="Q152" s="5"/>
    </row>
    <row r="153" spans="17:17" ht="12.75" customHeight="1" x14ac:dyDescent="0.25">
      <c r="Q153" s="5"/>
    </row>
    <row r="154" spans="17:17" ht="12.75" customHeight="1" x14ac:dyDescent="0.25">
      <c r="Q154" s="5"/>
    </row>
    <row r="155" spans="17:17" ht="12.75" customHeight="1" x14ac:dyDescent="0.25">
      <c r="Q155" s="5"/>
    </row>
    <row r="156" spans="17:17" ht="12.75" customHeight="1" x14ac:dyDescent="0.25">
      <c r="Q156" s="5"/>
    </row>
    <row r="157" spans="17:17" ht="12.75" customHeight="1" x14ac:dyDescent="0.25">
      <c r="Q157" s="5"/>
    </row>
    <row r="158" spans="17:17" ht="12.75" customHeight="1" x14ac:dyDescent="0.25">
      <c r="Q158" s="5"/>
    </row>
    <row r="159" spans="17:17" ht="12.75" customHeight="1" x14ac:dyDescent="0.25">
      <c r="Q159" s="5"/>
    </row>
    <row r="160" spans="17:17" ht="12.75" customHeight="1" x14ac:dyDescent="0.25">
      <c r="Q160" s="5"/>
    </row>
    <row r="161" spans="17:17" ht="12.75" customHeight="1" x14ac:dyDescent="0.25">
      <c r="Q161" s="5"/>
    </row>
    <row r="162" spans="17:17" ht="12.75" customHeight="1" x14ac:dyDescent="0.25">
      <c r="Q162" s="5"/>
    </row>
    <row r="163" spans="17:17" ht="12.75" customHeight="1" x14ac:dyDescent="0.25">
      <c r="Q163" s="5"/>
    </row>
    <row r="164" spans="17:17" ht="12.75" customHeight="1" x14ac:dyDescent="0.25">
      <c r="Q164" s="5"/>
    </row>
    <row r="165" spans="17:17" ht="12.75" customHeight="1" x14ac:dyDescent="0.25">
      <c r="Q165" s="5"/>
    </row>
    <row r="166" spans="17:17" ht="12.75" customHeight="1" x14ac:dyDescent="0.25">
      <c r="Q166" s="5"/>
    </row>
    <row r="167" spans="17:17" ht="12.75" customHeight="1" x14ac:dyDescent="0.25">
      <c r="Q167" s="5"/>
    </row>
    <row r="168" spans="17:17" ht="12.75" customHeight="1" x14ac:dyDescent="0.25">
      <c r="Q168" s="5"/>
    </row>
    <row r="169" spans="17:17" ht="12.75" customHeight="1" x14ac:dyDescent="0.25">
      <c r="Q169" s="5"/>
    </row>
    <row r="170" spans="17:17" ht="12.75" customHeight="1" x14ac:dyDescent="0.25">
      <c r="Q170" s="5"/>
    </row>
    <row r="171" spans="17:17" ht="12.75" customHeight="1" x14ac:dyDescent="0.25">
      <c r="Q171" s="5"/>
    </row>
    <row r="172" spans="17:17" ht="12.75" customHeight="1" x14ac:dyDescent="0.25">
      <c r="Q172" s="5"/>
    </row>
    <row r="173" spans="17:17" ht="12.75" customHeight="1" x14ac:dyDescent="0.25">
      <c r="Q173" s="5"/>
    </row>
    <row r="174" spans="17:17" ht="12.75" customHeight="1" x14ac:dyDescent="0.25">
      <c r="Q174" s="5"/>
    </row>
    <row r="175" spans="17:17" ht="12.75" customHeight="1" x14ac:dyDescent="0.25">
      <c r="Q175" s="5"/>
    </row>
    <row r="176" spans="17:17" ht="12.75" customHeight="1" x14ac:dyDescent="0.25">
      <c r="Q176" s="5"/>
    </row>
    <row r="177" spans="17:17" ht="12.75" customHeight="1" x14ac:dyDescent="0.25">
      <c r="Q177" s="5"/>
    </row>
    <row r="178" spans="17:17" ht="12.75" customHeight="1" x14ac:dyDescent="0.25">
      <c r="Q178" s="5"/>
    </row>
    <row r="179" spans="17:17" ht="12.75" customHeight="1" x14ac:dyDescent="0.25">
      <c r="Q179" s="5"/>
    </row>
    <row r="180" spans="17:17" ht="12.75" customHeight="1" x14ac:dyDescent="0.25">
      <c r="Q180" s="5"/>
    </row>
    <row r="181" spans="17:17" ht="12.75" customHeight="1" x14ac:dyDescent="0.25">
      <c r="Q181" s="5"/>
    </row>
    <row r="182" spans="17:17" ht="12.75" customHeight="1" x14ac:dyDescent="0.25">
      <c r="Q182" s="5"/>
    </row>
    <row r="183" spans="17:17" ht="12.75" customHeight="1" x14ac:dyDescent="0.25">
      <c r="Q183" s="5"/>
    </row>
    <row r="184" spans="17:17" ht="12.75" customHeight="1" x14ac:dyDescent="0.25">
      <c r="Q184" s="5"/>
    </row>
    <row r="185" spans="17:17" ht="12.75" customHeight="1" x14ac:dyDescent="0.25">
      <c r="Q185" s="5"/>
    </row>
    <row r="186" spans="17:17" ht="12.75" customHeight="1" x14ac:dyDescent="0.25">
      <c r="Q186" s="5"/>
    </row>
    <row r="187" spans="17:17" ht="12.75" customHeight="1" x14ac:dyDescent="0.25">
      <c r="Q187" s="5"/>
    </row>
    <row r="188" spans="17:17" ht="12.75" customHeight="1" x14ac:dyDescent="0.25">
      <c r="Q188" s="5"/>
    </row>
    <row r="189" spans="17:17" ht="12.75" customHeight="1" x14ac:dyDescent="0.25">
      <c r="Q189" s="5"/>
    </row>
    <row r="190" spans="17:17" ht="12.75" customHeight="1" x14ac:dyDescent="0.25">
      <c r="Q190" s="5"/>
    </row>
    <row r="191" spans="17:17" ht="12.75" customHeight="1" x14ac:dyDescent="0.25">
      <c r="Q191" s="5"/>
    </row>
    <row r="192" spans="17:17" ht="12.75" customHeight="1" x14ac:dyDescent="0.25">
      <c r="Q192" s="5"/>
    </row>
    <row r="193" spans="17:17" ht="12.75" customHeight="1" x14ac:dyDescent="0.25">
      <c r="Q193" s="5"/>
    </row>
    <row r="194" spans="17:17" ht="12.75" customHeight="1" x14ac:dyDescent="0.25">
      <c r="Q194" s="5"/>
    </row>
    <row r="195" spans="17:17" ht="12.75" customHeight="1" x14ac:dyDescent="0.25">
      <c r="Q195" s="5"/>
    </row>
    <row r="196" spans="17:17" ht="12.75" customHeight="1" x14ac:dyDescent="0.25">
      <c r="Q196" s="5"/>
    </row>
    <row r="197" spans="17:17" ht="12.75" customHeight="1" x14ac:dyDescent="0.25">
      <c r="Q197" s="5"/>
    </row>
    <row r="198" spans="17:17" ht="12.75" customHeight="1" x14ac:dyDescent="0.25">
      <c r="Q198" s="5"/>
    </row>
    <row r="199" spans="17:17" ht="12.75" customHeight="1" x14ac:dyDescent="0.25">
      <c r="Q199" s="5"/>
    </row>
    <row r="200" spans="17:17" ht="12.75" customHeight="1" x14ac:dyDescent="0.25">
      <c r="Q200" s="5"/>
    </row>
    <row r="201" spans="17:17" ht="12.75" customHeight="1" x14ac:dyDescent="0.25">
      <c r="Q201" s="5"/>
    </row>
    <row r="202" spans="17:17" ht="12.75" customHeight="1" x14ac:dyDescent="0.25">
      <c r="Q202" s="5"/>
    </row>
    <row r="203" spans="17:17" ht="12.75" customHeight="1" x14ac:dyDescent="0.25">
      <c r="Q203" s="5"/>
    </row>
    <row r="204" spans="17:17" ht="12.75" customHeight="1" x14ac:dyDescent="0.25">
      <c r="Q204" s="5"/>
    </row>
    <row r="205" spans="17:17" ht="12.75" customHeight="1" x14ac:dyDescent="0.25">
      <c r="Q205" s="5"/>
    </row>
    <row r="206" spans="17:17" ht="12.75" customHeight="1" x14ac:dyDescent="0.25">
      <c r="Q206" s="5"/>
    </row>
    <row r="207" spans="17:17" ht="12.75" customHeight="1" x14ac:dyDescent="0.25">
      <c r="Q207" s="5"/>
    </row>
    <row r="208" spans="17:17" ht="12.75" customHeight="1" x14ac:dyDescent="0.25">
      <c r="Q208" s="5"/>
    </row>
    <row r="209" spans="17:17" ht="12.75" customHeight="1" x14ac:dyDescent="0.25">
      <c r="Q209" s="5"/>
    </row>
    <row r="210" spans="17:17" ht="12.75" customHeight="1" x14ac:dyDescent="0.25">
      <c r="Q210" s="5"/>
    </row>
    <row r="211" spans="17:17" ht="12.75" customHeight="1" x14ac:dyDescent="0.25">
      <c r="Q211" s="5"/>
    </row>
    <row r="212" spans="17:17" ht="12.75" customHeight="1" x14ac:dyDescent="0.25">
      <c r="Q212" s="5"/>
    </row>
    <row r="213" spans="17:17" ht="12.75" customHeight="1" x14ac:dyDescent="0.25">
      <c r="Q213" s="5"/>
    </row>
    <row r="214" spans="17:17" ht="12.75" customHeight="1" x14ac:dyDescent="0.25">
      <c r="Q214" s="5"/>
    </row>
    <row r="215" spans="17:17" ht="12.75" customHeight="1" x14ac:dyDescent="0.25">
      <c r="Q215" s="5"/>
    </row>
    <row r="216" spans="17:17" ht="12.75" customHeight="1" x14ac:dyDescent="0.25">
      <c r="Q216" s="5"/>
    </row>
    <row r="217" spans="17:17" ht="12.75" customHeight="1" x14ac:dyDescent="0.25">
      <c r="Q217" s="5"/>
    </row>
    <row r="218" spans="17:17" ht="12.75" customHeight="1" x14ac:dyDescent="0.25">
      <c r="Q218" s="5"/>
    </row>
    <row r="219" spans="17:17" ht="12.75" customHeight="1" x14ac:dyDescent="0.25">
      <c r="Q219" s="5"/>
    </row>
    <row r="220" spans="17:17" ht="12.75" customHeight="1" x14ac:dyDescent="0.25">
      <c r="Q220" s="5"/>
    </row>
    <row r="221" spans="17:17" ht="12.75" customHeight="1" x14ac:dyDescent="0.25">
      <c r="Q221" s="5"/>
    </row>
    <row r="222" spans="17:17" ht="12.75" customHeight="1" x14ac:dyDescent="0.25">
      <c r="Q222" s="5"/>
    </row>
    <row r="223" spans="17:17" ht="12.75" customHeight="1" x14ac:dyDescent="0.25">
      <c r="Q223" s="5"/>
    </row>
    <row r="224" spans="17:17" ht="12.75" customHeight="1" x14ac:dyDescent="0.25">
      <c r="Q224" s="5"/>
    </row>
    <row r="225" spans="17:17" ht="12.75" customHeight="1" x14ac:dyDescent="0.25">
      <c r="Q225" s="5"/>
    </row>
    <row r="226" spans="17:17" ht="12.75" customHeight="1" x14ac:dyDescent="0.25">
      <c r="Q226" s="5"/>
    </row>
    <row r="227" spans="17:17" ht="12.75" customHeight="1" x14ac:dyDescent="0.25">
      <c r="Q227" s="5"/>
    </row>
    <row r="228" spans="17:17" ht="12.75" customHeight="1" x14ac:dyDescent="0.25">
      <c r="Q228" s="5"/>
    </row>
    <row r="229" spans="17:17" ht="12.75" customHeight="1" x14ac:dyDescent="0.25">
      <c r="Q229" s="5"/>
    </row>
    <row r="230" spans="17:17" ht="12.75" customHeight="1" x14ac:dyDescent="0.25">
      <c r="Q230" s="5"/>
    </row>
    <row r="231" spans="17:17" ht="12.75" customHeight="1" x14ac:dyDescent="0.25">
      <c r="Q231" s="5"/>
    </row>
    <row r="232" spans="17:17" ht="12.75" customHeight="1" x14ac:dyDescent="0.25">
      <c r="Q232" s="5"/>
    </row>
    <row r="233" spans="17:17" ht="12.75" customHeight="1" x14ac:dyDescent="0.25">
      <c r="Q233" s="5"/>
    </row>
    <row r="234" spans="17:17" ht="12.75" customHeight="1" x14ac:dyDescent="0.25">
      <c r="Q234" s="5"/>
    </row>
    <row r="235" spans="17:17" ht="12.75" customHeight="1" x14ac:dyDescent="0.25">
      <c r="Q235" s="5"/>
    </row>
    <row r="236" spans="17:17" ht="12.75" customHeight="1" x14ac:dyDescent="0.25">
      <c r="Q236" s="5"/>
    </row>
    <row r="237" spans="17:17" ht="12.75" customHeight="1" x14ac:dyDescent="0.25">
      <c r="Q237" s="5"/>
    </row>
    <row r="238" spans="17:17" ht="12.75" customHeight="1" x14ac:dyDescent="0.25">
      <c r="Q238" s="5"/>
    </row>
    <row r="239" spans="17:17" ht="12.75" customHeight="1" x14ac:dyDescent="0.25">
      <c r="Q239" s="5"/>
    </row>
    <row r="240" spans="17:17" ht="12.75" customHeight="1" x14ac:dyDescent="0.25">
      <c r="Q240" s="5"/>
    </row>
    <row r="241" spans="17:17" ht="12.75" customHeight="1" x14ac:dyDescent="0.25">
      <c r="Q241" s="5"/>
    </row>
    <row r="242" spans="17:17" ht="12.75" customHeight="1" x14ac:dyDescent="0.25">
      <c r="Q242" s="5"/>
    </row>
    <row r="243" spans="17:17" ht="12.75" customHeight="1" x14ac:dyDescent="0.25">
      <c r="Q243" s="5"/>
    </row>
    <row r="244" spans="17:17" ht="12.75" customHeight="1" x14ac:dyDescent="0.25">
      <c r="Q244" s="5"/>
    </row>
    <row r="245" spans="17:17" ht="12.75" customHeight="1" x14ac:dyDescent="0.25">
      <c r="Q245" s="5"/>
    </row>
    <row r="246" spans="17:17" ht="12.75" customHeight="1" x14ac:dyDescent="0.25">
      <c r="Q246" s="5"/>
    </row>
    <row r="247" spans="17:17" ht="12.75" customHeight="1" x14ac:dyDescent="0.25">
      <c r="Q247" s="5"/>
    </row>
    <row r="248" spans="17:17" ht="12.75" customHeight="1" x14ac:dyDescent="0.25">
      <c r="Q248" s="5"/>
    </row>
    <row r="249" spans="17:17" ht="12.75" customHeight="1" x14ac:dyDescent="0.25">
      <c r="Q249" s="5"/>
    </row>
    <row r="250" spans="17:17" ht="12.75" customHeight="1" x14ac:dyDescent="0.25">
      <c r="Q250" s="5"/>
    </row>
    <row r="251" spans="17:17" ht="12.75" customHeight="1" x14ac:dyDescent="0.25">
      <c r="Q251" s="5"/>
    </row>
    <row r="252" spans="17:17" ht="12.75" customHeight="1" x14ac:dyDescent="0.25">
      <c r="Q252" s="5"/>
    </row>
    <row r="253" spans="17:17" ht="12.75" customHeight="1" x14ac:dyDescent="0.25">
      <c r="Q253" s="5"/>
    </row>
    <row r="254" spans="17:17" ht="12.75" customHeight="1" x14ac:dyDescent="0.25">
      <c r="Q254" s="5"/>
    </row>
    <row r="255" spans="17:17" ht="12.75" customHeight="1" x14ac:dyDescent="0.25">
      <c r="Q255" s="5"/>
    </row>
    <row r="256" spans="17:17" ht="12.75" customHeight="1" x14ac:dyDescent="0.25">
      <c r="Q256" s="5"/>
    </row>
    <row r="257" spans="17:17" ht="12.75" customHeight="1" x14ac:dyDescent="0.25">
      <c r="Q257" s="5"/>
    </row>
    <row r="258" spans="17:17" ht="12.75" customHeight="1" x14ac:dyDescent="0.25">
      <c r="Q258" s="5"/>
    </row>
    <row r="259" spans="17:17" ht="12.75" customHeight="1" x14ac:dyDescent="0.25">
      <c r="Q259" s="5"/>
    </row>
    <row r="260" spans="17:17" ht="12.75" customHeight="1" x14ac:dyDescent="0.25">
      <c r="Q260" s="5"/>
    </row>
    <row r="261" spans="17:17" ht="12.75" customHeight="1" x14ac:dyDescent="0.25">
      <c r="Q261" s="5"/>
    </row>
    <row r="262" spans="17:17" ht="12.75" customHeight="1" x14ac:dyDescent="0.25">
      <c r="Q262" s="5"/>
    </row>
    <row r="263" spans="17:17" ht="12.75" customHeight="1" x14ac:dyDescent="0.25">
      <c r="Q263" s="5"/>
    </row>
    <row r="264" spans="17:17" ht="12.75" customHeight="1" x14ac:dyDescent="0.25">
      <c r="Q264" s="5"/>
    </row>
    <row r="265" spans="17:17" ht="12.75" customHeight="1" x14ac:dyDescent="0.25">
      <c r="Q265" s="5"/>
    </row>
    <row r="266" spans="17:17" ht="12.75" customHeight="1" x14ac:dyDescent="0.25">
      <c r="Q266" s="5"/>
    </row>
    <row r="267" spans="17:17" ht="12.75" customHeight="1" x14ac:dyDescent="0.25">
      <c r="Q267" s="5"/>
    </row>
    <row r="268" spans="17:17" ht="12.75" customHeight="1" x14ac:dyDescent="0.25">
      <c r="Q268" s="5"/>
    </row>
    <row r="269" spans="17:17" ht="12.75" customHeight="1" x14ac:dyDescent="0.25">
      <c r="Q269" s="5"/>
    </row>
    <row r="270" spans="17:17" ht="12.75" customHeight="1" x14ac:dyDescent="0.25">
      <c r="Q270" s="5"/>
    </row>
    <row r="271" spans="17:17" ht="12.75" customHeight="1" x14ac:dyDescent="0.25">
      <c r="Q271" s="5"/>
    </row>
    <row r="272" spans="17:17" ht="12.75" customHeight="1" x14ac:dyDescent="0.25">
      <c r="Q272" s="5"/>
    </row>
    <row r="273" spans="17:17" ht="12.75" customHeight="1" x14ac:dyDescent="0.25">
      <c r="Q273" s="5"/>
    </row>
    <row r="274" spans="17:17" ht="12.75" customHeight="1" x14ac:dyDescent="0.25">
      <c r="Q274" s="5"/>
    </row>
    <row r="275" spans="17:17" ht="12.75" customHeight="1" x14ac:dyDescent="0.25">
      <c r="Q275" s="5"/>
    </row>
    <row r="276" spans="17:17" ht="12.75" customHeight="1" x14ac:dyDescent="0.25">
      <c r="Q276" s="5"/>
    </row>
    <row r="277" spans="17:17" ht="15.75" customHeight="1" x14ac:dyDescent="0.25"/>
    <row r="278" spans="17:17" ht="15.75" customHeight="1" x14ac:dyDescent="0.25"/>
    <row r="279" spans="17:17" ht="15.75" customHeight="1" x14ac:dyDescent="0.25"/>
    <row r="280" spans="17:17" ht="15.75" customHeight="1" x14ac:dyDescent="0.25"/>
    <row r="281" spans="17:17" ht="15.75" customHeight="1" x14ac:dyDescent="0.25"/>
    <row r="282" spans="17:17" ht="15.75" customHeight="1" x14ac:dyDescent="0.25"/>
    <row r="283" spans="17:17" ht="15.75" customHeight="1" x14ac:dyDescent="0.25"/>
    <row r="284" spans="17:17" ht="15.75" customHeight="1" x14ac:dyDescent="0.25"/>
    <row r="285" spans="17:17" ht="15.75" customHeight="1" x14ac:dyDescent="0.25"/>
    <row r="286" spans="17:17" ht="15.75" customHeight="1" x14ac:dyDescent="0.25"/>
    <row r="287" spans="17:17" ht="15.75" customHeight="1" x14ac:dyDescent="0.25"/>
    <row r="288" spans="17:17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4">
    <mergeCell ref="C66:E66"/>
    <mergeCell ref="C65:E65"/>
    <mergeCell ref="B71:E71"/>
    <mergeCell ref="C72:D72"/>
    <mergeCell ref="C70:E70"/>
    <mergeCell ref="C67:E67"/>
    <mergeCell ref="C69:E69"/>
    <mergeCell ref="C68:E68"/>
    <mergeCell ref="C63:E63"/>
    <mergeCell ref="C64:E64"/>
    <mergeCell ref="C40:D40"/>
    <mergeCell ref="C39:D39"/>
    <mergeCell ref="C37:D37"/>
    <mergeCell ref="C38:D38"/>
    <mergeCell ref="C48:D48"/>
    <mergeCell ref="C51:D52"/>
    <mergeCell ref="C50:D50"/>
    <mergeCell ref="C41:D41"/>
    <mergeCell ref="C42:D42"/>
    <mergeCell ref="C46:D46"/>
    <mergeCell ref="C45:D45"/>
    <mergeCell ref="C44:D44"/>
    <mergeCell ref="C62:E62"/>
    <mergeCell ref="C61:E61"/>
    <mergeCell ref="L76:M76"/>
    <mergeCell ref="H76:I76"/>
    <mergeCell ref="N76:O76"/>
    <mergeCell ref="F76:G76"/>
    <mergeCell ref="F75:O75"/>
    <mergeCell ref="J76:K76"/>
    <mergeCell ref="C47:D47"/>
    <mergeCell ref="B59:B60"/>
    <mergeCell ref="B55:E55"/>
    <mergeCell ref="B51:B52"/>
    <mergeCell ref="C35:D36"/>
    <mergeCell ref="B35:B36"/>
    <mergeCell ref="C59:C60"/>
    <mergeCell ref="D60:E60"/>
    <mergeCell ref="P59:P60"/>
    <mergeCell ref="B56:E56"/>
    <mergeCell ref="D59:E59"/>
    <mergeCell ref="B58:E58"/>
    <mergeCell ref="B10:B11"/>
    <mergeCell ref="C10:C11"/>
    <mergeCell ref="C18:E18"/>
    <mergeCell ref="C15:E15"/>
    <mergeCell ref="B28:E28"/>
    <mergeCell ref="C24:D24"/>
    <mergeCell ref="C49:D49"/>
    <mergeCell ref="L11:M11"/>
    <mergeCell ref="N11:O11"/>
    <mergeCell ref="F11:G11"/>
    <mergeCell ref="H11:I11"/>
    <mergeCell ref="E10:E11"/>
    <mergeCell ref="W10:X10"/>
    <mergeCell ref="S11:U11"/>
    <mergeCell ref="Q19:Q22"/>
    <mergeCell ref="Q13:Q14"/>
    <mergeCell ref="J11:K11"/>
    <mergeCell ref="B32:E32"/>
    <mergeCell ref="C33:D34"/>
    <mergeCell ref="B33:B34"/>
    <mergeCell ref="P10:P11"/>
    <mergeCell ref="F10:O10"/>
  </mergeCells>
  <conditionalFormatting sqref="E77 C79:D79">
    <cfRule type="cellIs" dxfId="448" priority="2" operator="greaterThan">
      <formula>0</formula>
    </cfRule>
  </conditionalFormatting>
  <conditionalFormatting sqref="F52:O52 J51:P51">
    <cfRule type="cellIs" dxfId="447" priority="6" operator="lessThan">
      <formula>$F$39/2</formula>
    </cfRule>
  </conditionalFormatting>
  <conditionalFormatting sqref="F51:H51">
    <cfRule type="cellIs" dxfId="446" priority="7" operator="lessThan">
      <formula>$F$39/2</formula>
    </cfRule>
  </conditionalFormatting>
  <conditionalFormatting sqref="I51">
    <cfRule type="cellIs" dxfId="445" priority="8" operator="lessThan">
      <formula>$F$39/2</formula>
    </cfRule>
  </conditionalFormatting>
  <conditionalFormatting sqref="K51">
    <cfRule type="cellIs" dxfId="444" priority="1" operator="lessThan">
      <formula>$F$39/2</formula>
    </cfRule>
  </conditionalFormatting>
  <dataValidations count="5">
    <dataValidation type="list" allowBlank="1" showErrorMessage="1" sqref="D13:D14">
      <formula1>$T$21:$T$24</formula1>
    </dataValidation>
    <dataValidation type="list" allowBlank="1" showErrorMessage="1" sqref="E33:E38 E40:E52 F55:O55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$X$13:$X$16</formula1>
    </dataValidation>
    <dataValidation type="list" allowBlank="1" showErrorMessage="1" sqref="C30:C31">
      <formula1>$X$12:$X$20</formula1>
    </dataValidation>
  </dataValidations>
  <printOptions horizontalCentered="1"/>
  <pageMargins left="0.78740157480314965" right="0.39370078740157483" top="0.98425196850393704" bottom="0.98425196850393704" header="0" footer="0"/>
  <pageSetup paperSize="9" scale="3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70" zoomScaleNormal="70" workbookViewId="0">
      <pane ySplit="11" topLeftCell="A12" activePane="bottomLeft" state="frozen"/>
      <selection pane="bottomLeft" activeCell="E48" sqref="E48"/>
    </sheetView>
  </sheetViews>
  <sheetFormatPr defaultColWidth="14.44140625" defaultRowHeight="15" customHeight="1" x14ac:dyDescent="0.25"/>
  <cols>
    <col min="1" max="1" width="21.44140625" customWidth="1"/>
    <col min="2" max="2" width="3.44140625" customWidth="1"/>
    <col min="3" max="3" width="31.5546875" customWidth="1"/>
    <col min="4" max="4" width="14.77734375" customWidth="1"/>
    <col min="5" max="5" width="13" customWidth="1"/>
    <col min="6" max="9" width="5.77734375" customWidth="1"/>
    <col min="10" max="10" width="5.44140625" customWidth="1"/>
    <col min="11" max="11" width="6.44140625" customWidth="1"/>
    <col min="12" max="13" width="5.77734375" customWidth="1"/>
    <col min="14" max="14" width="8.44140625" customWidth="1"/>
    <col min="15" max="15" width="5.77734375" customWidth="1"/>
    <col min="16" max="16" width="20.77734375" customWidth="1"/>
    <col min="17" max="17" width="5.5546875" customWidth="1"/>
    <col min="18" max="19" width="8.77734375" customWidth="1"/>
    <col min="20" max="20" width="19.44140625" customWidth="1"/>
    <col min="21" max="22" width="14.21875" customWidth="1"/>
    <col min="23" max="23" width="15.77734375" customWidth="1"/>
    <col min="24" max="24" width="40.21875" customWidth="1"/>
    <col min="25" max="25" width="24.5546875" customWidth="1"/>
  </cols>
  <sheetData>
    <row r="1" spans="1:25" ht="20.25" customHeight="1" x14ac:dyDescent="0.4">
      <c r="B1" s="2" t="s">
        <v>1</v>
      </c>
      <c r="Q1" s="5"/>
    </row>
    <row r="2" spans="1:25" ht="12.75" customHeight="1" x14ac:dyDescent="0.3">
      <c r="B2" s="508" t="s">
        <v>62</v>
      </c>
      <c r="C2" s="496"/>
      <c r="D2" s="13"/>
      <c r="E2" s="15"/>
      <c r="L2" s="15"/>
      <c r="M2" s="15"/>
      <c r="N2" s="15"/>
      <c r="O2" s="15"/>
      <c r="Q2" s="5"/>
    </row>
    <row r="3" spans="1:25" ht="12.75" customHeight="1" x14ac:dyDescent="0.25">
      <c r="B3" s="6" t="s">
        <v>15</v>
      </c>
      <c r="L3" s="17"/>
      <c r="M3" s="17"/>
      <c r="N3" s="17"/>
      <c r="Q3" s="5"/>
    </row>
    <row r="4" spans="1:25" ht="12.75" customHeight="1" x14ac:dyDescent="0.25">
      <c r="B4" s="6" t="s">
        <v>16</v>
      </c>
      <c r="L4" s="17"/>
      <c r="M4" s="17"/>
      <c r="N4" s="17"/>
      <c r="Q4" s="5"/>
    </row>
    <row r="5" spans="1:25" ht="14.25" customHeight="1" x14ac:dyDescent="0.25">
      <c r="B5" s="6" t="s">
        <v>17</v>
      </c>
      <c r="D5" s="15" t="str">
        <f>IF($C$30=0," ",$C$30)</f>
        <v>język obcy nowożytny</v>
      </c>
      <c r="H5" s="15" t="s">
        <v>37</v>
      </c>
      <c r="L5" s="17"/>
      <c r="M5" s="17"/>
      <c r="N5" s="17"/>
      <c r="Q5" s="5"/>
    </row>
    <row r="6" spans="1:25" ht="12.75" customHeight="1" x14ac:dyDescent="0.25">
      <c r="B6" s="6" t="s">
        <v>23</v>
      </c>
      <c r="Q6" s="5"/>
    </row>
    <row r="7" spans="1:25" ht="12.75" customHeight="1" x14ac:dyDescent="0.25">
      <c r="C7" s="27" t="s">
        <v>63</v>
      </c>
      <c r="D7" s="29" t="s">
        <v>64</v>
      </c>
      <c r="Q7" s="5"/>
    </row>
    <row r="8" spans="1:25" ht="12.75" customHeight="1" x14ac:dyDescent="0.25">
      <c r="C8" s="27" t="s">
        <v>65</v>
      </c>
      <c r="D8" s="29" t="s">
        <v>66</v>
      </c>
      <c r="Q8" s="5"/>
    </row>
    <row r="9" spans="1:25" ht="12.75" customHeight="1" x14ac:dyDescent="0.25">
      <c r="Q9" s="5"/>
    </row>
    <row r="10" spans="1:25" ht="16.5" customHeight="1" x14ac:dyDescent="0.25">
      <c r="B10" s="515" t="s">
        <v>4</v>
      </c>
      <c r="C10" s="507" t="s">
        <v>5</v>
      </c>
      <c r="D10" s="58"/>
      <c r="E10" s="516"/>
      <c r="F10" s="504" t="s">
        <v>6</v>
      </c>
      <c r="G10" s="448"/>
      <c r="H10" s="448"/>
      <c r="I10" s="448"/>
      <c r="J10" s="448"/>
      <c r="K10" s="448"/>
      <c r="L10" s="448"/>
      <c r="M10" s="448"/>
      <c r="N10" s="448"/>
      <c r="O10" s="449"/>
      <c r="P10" s="506" t="s">
        <v>45</v>
      </c>
      <c r="Q10" s="7"/>
      <c r="X10" s="459" t="s">
        <v>7</v>
      </c>
      <c r="Y10" s="449"/>
    </row>
    <row r="11" spans="1:25" ht="38.25" customHeight="1" x14ac:dyDescent="0.25">
      <c r="B11" s="455"/>
      <c r="C11" s="469"/>
      <c r="D11" s="59"/>
      <c r="E11" s="474"/>
      <c r="F11" s="504" t="s">
        <v>8</v>
      </c>
      <c r="G11" s="449"/>
      <c r="H11" s="504" t="s">
        <v>9</v>
      </c>
      <c r="I11" s="449"/>
      <c r="J11" s="504" t="s">
        <v>10</v>
      </c>
      <c r="K11" s="449"/>
      <c r="L11" s="504" t="s">
        <v>11</v>
      </c>
      <c r="M11" s="449"/>
      <c r="N11" s="505" t="s">
        <v>46</v>
      </c>
      <c r="O11" s="449"/>
      <c r="P11" s="455"/>
      <c r="Q11" s="7"/>
      <c r="S11" s="459" t="s">
        <v>47</v>
      </c>
      <c r="T11" s="448"/>
      <c r="U11" s="448"/>
      <c r="V11" s="449"/>
      <c r="X11" s="8" t="s">
        <v>48</v>
      </c>
      <c r="Y11" s="40" t="s">
        <v>49</v>
      </c>
    </row>
    <row r="12" spans="1:25" ht="15.75" customHeight="1" x14ac:dyDescent="0.25">
      <c r="A12" s="9"/>
      <c r="B12" s="10">
        <v>1</v>
      </c>
      <c r="C12" s="61" t="s">
        <v>14</v>
      </c>
      <c r="D12" s="63"/>
      <c r="E12" s="73" t="str">
        <f>IF(C29="język obcy nowożytny","R","P")</f>
        <v>P</v>
      </c>
      <c r="F12" s="67">
        <v>3</v>
      </c>
      <c r="G12" s="67">
        <v>3</v>
      </c>
      <c r="H12" s="67">
        <v>3</v>
      </c>
      <c r="I12" s="67">
        <v>3</v>
      </c>
      <c r="J12" s="67">
        <v>3</v>
      </c>
      <c r="K12" s="67">
        <v>3</v>
      </c>
      <c r="L12" s="67">
        <v>3</v>
      </c>
      <c r="M12" s="67">
        <v>3</v>
      </c>
      <c r="N12" s="67">
        <v>4</v>
      </c>
      <c r="O12" s="67">
        <v>4</v>
      </c>
      <c r="P12" s="21">
        <f t="shared" ref="P12:P28" si="0">SUM(F12:O12)/2</f>
        <v>16</v>
      </c>
      <c r="Q12" s="23"/>
      <c r="S12" s="25"/>
      <c r="T12" s="25" t="s">
        <v>51</v>
      </c>
      <c r="U12" s="25" t="s">
        <v>52</v>
      </c>
      <c r="V12" s="25" t="s">
        <v>53</v>
      </c>
      <c r="X12" s="25"/>
      <c r="Y12" s="25"/>
    </row>
    <row r="13" spans="1:25" ht="14.25" customHeight="1" x14ac:dyDescent="0.25">
      <c r="A13" s="9"/>
      <c r="B13" s="10">
        <v>2</v>
      </c>
      <c r="C13" s="61" t="s">
        <v>25</v>
      </c>
      <c r="D13" s="50" t="s">
        <v>54</v>
      </c>
      <c r="E13" s="73" t="str">
        <f>IF(C30="język obcy nowożytny","R","P")</f>
        <v>R</v>
      </c>
      <c r="F13" s="67">
        <v>2</v>
      </c>
      <c r="G13" s="67">
        <v>2</v>
      </c>
      <c r="H13" s="67">
        <v>2</v>
      </c>
      <c r="I13" s="67">
        <v>2</v>
      </c>
      <c r="J13" s="67">
        <v>2</v>
      </c>
      <c r="K13" s="67">
        <v>2</v>
      </c>
      <c r="L13" s="67">
        <v>3</v>
      </c>
      <c r="M13" s="67">
        <v>3</v>
      </c>
      <c r="N13" s="67">
        <v>3</v>
      </c>
      <c r="O13" s="67">
        <v>3</v>
      </c>
      <c r="P13" s="21">
        <f t="shared" si="0"/>
        <v>12</v>
      </c>
      <c r="Q13" s="454">
        <f>SUM(P13:P14)</f>
        <v>20</v>
      </c>
      <c r="S13" s="25" t="s">
        <v>56</v>
      </c>
      <c r="T13" s="53" t="s">
        <v>63</v>
      </c>
      <c r="U13" s="18">
        <v>650</v>
      </c>
      <c r="V13" s="18">
        <f>SUMIF($E$33:$E$41,$T13,$P$33:$P$41)+SUMIF($E$43:$E$50,$T13,$P$43:$P$50)*30</f>
        <v>549</v>
      </c>
      <c r="X13" s="25" t="s">
        <v>14</v>
      </c>
      <c r="Y13" s="25" t="s">
        <v>25</v>
      </c>
    </row>
    <row r="14" spans="1:25" ht="14.25" customHeight="1" x14ac:dyDescent="0.25">
      <c r="A14" s="9"/>
      <c r="B14" s="10">
        <v>3</v>
      </c>
      <c r="C14" s="61" t="s">
        <v>57</v>
      </c>
      <c r="D14" s="50" t="s">
        <v>58</v>
      </c>
      <c r="E14" s="73" t="s">
        <v>50</v>
      </c>
      <c r="F14" s="67">
        <v>2</v>
      </c>
      <c r="G14" s="67">
        <v>2</v>
      </c>
      <c r="H14" s="67">
        <v>2</v>
      </c>
      <c r="I14" s="67">
        <v>2</v>
      </c>
      <c r="J14" s="67">
        <v>2</v>
      </c>
      <c r="K14" s="67">
        <v>2</v>
      </c>
      <c r="L14" s="67">
        <v>1</v>
      </c>
      <c r="M14" s="67">
        <v>1</v>
      </c>
      <c r="N14" s="67">
        <v>1</v>
      </c>
      <c r="O14" s="67">
        <v>1</v>
      </c>
      <c r="P14" s="21">
        <f t="shared" si="0"/>
        <v>8</v>
      </c>
      <c r="Q14" s="455"/>
      <c r="S14" s="25" t="s">
        <v>59</v>
      </c>
      <c r="T14" s="53" t="s">
        <v>65</v>
      </c>
      <c r="U14" s="18">
        <v>450</v>
      </c>
      <c r="V14" s="18" t="e">
        <f>SUMIF($E$33:$E$39,$T14,#REF!)+SUMIF($E$43:$E$50,$T14,#REF!)</f>
        <v>#REF!</v>
      </c>
      <c r="X14" s="25" t="s">
        <v>30</v>
      </c>
      <c r="Y14" s="25" t="s">
        <v>27</v>
      </c>
    </row>
    <row r="15" spans="1:25" ht="13.5" customHeight="1" x14ac:dyDescent="0.25">
      <c r="A15" s="9"/>
      <c r="B15" s="10">
        <v>4</v>
      </c>
      <c r="C15" s="512" t="s">
        <v>60</v>
      </c>
      <c r="D15" s="448"/>
      <c r="E15" s="449"/>
      <c r="F15" s="67">
        <v>1</v>
      </c>
      <c r="G15" s="67">
        <v>1</v>
      </c>
      <c r="H15" s="67"/>
      <c r="I15" s="67"/>
      <c r="J15" s="67"/>
      <c r="K15" s="67"/>
      <c r="L15" s="67"/>
      <c r="M15" s="67"/>
      <c r="N15" s="67"/>
      <c r="O15" s="67"/>
      <c r="P15" s="21">
        <f t="shared" si="0"/>
        <v>1</v>
      </c>
      <c r="Q15" s="23"/>
      <c r="S15" s="723" t="s">
        <v>168</v>
      </c>
      <c r="T15" s="724" t="s">
        <v>341</v>
      </c>
      <c r="U15" s="18">
        <f>7*15</f>
        <v>105</v>
      </c>
      <c r="X15" s="25" t="s">
        <v>31</v>
      </c>
      <c r="Y15" s="25" t="s">
        <v>32</v>
      </c>
    </row>
    <row r="16" spans="1:25" ht="11.25" customHeight="1" x14ac:dyDescent="0.25">
      <c r="A16" s="9"/>
      <c r="B16" s="10">
        <v>5</v>
      </c>
      <c r="C16" s="61" t="s">
        <v>27</v>
      </c>
      <c r="D16" s="63"/>
      <c r="E16" s="73" t="str">
        <f>IF(OR($C$30=C16,$C$31=C16),"R","P")</f>
        <v>P</v>
      </c>
      <c r="F16" s="67">
        <v>2</v>
      </c>
      <c r="G16" s="67">
        <v>2</v>
      </c>
      <c r="H16" s="67">
        <v>2</v>
      </c>
      <c r="I16" s="67">
        <v>2</v>
      </c>
      <c r="J16" s="67">
        <v>2</v>
      </c>
      <c r="K16" s="67">
        <v>2</v>
      </c>
      <c r="L16" s="67">
        <v>1</v>
      </c>
      <c r="M16" s="67">
        <v>1</v>
      </c>
      <c r="N16" s="67">
        <v>1</v>
      </c>
      <c r="O16" s="67">
        <v>1</v>
      </c>
      <c r="P16" s="21">
        <f t="shared" si="0"/>
        <v>8</v>
      </c>
      <c r="Q16" s="23"/>
      <c r="S16" s="55"/>
      <c r="T16" s="56"/>
      <c r="U16" s="23"/>
      <c r="V16" s="23"/>
      <c r="X16" s="25" t="s">
        <v>34</v>
      </c>
      <c r="Y16" s="25" t="s">
        <v>35</v>
      </c>
    </row>
    <row r="17" spans="1:25" ht="12.75" customHeight="1" x14ac:dyDescent="0.25">
      <c r="A17" s="9"/>
      <c r="B17" s="10">
        <v>6</v>
      </c>
      <c r="C17" s="61" t="s">
        <v>30</v>
      </c>
      <c r="D17" s="78"/>
      <c r="E17" s="73" t="str">
        <f>IF(OR($C$30=C17,$C$31=C17),"R","P")</f>
        <v>P</v>
      </c>
      <c r="F17" s="67"/>
      <c r="G17" s="67"/>
      <c r="H17" s="67"/>
      <c r="I17" s="67"/>
      <c r="J17" s="67"/>
      <c r="K17" s="67"/>
      <c r="L17" s="67">
        <v>1</v>
      </c>
      <c r="M17" s="67">
        <v>1</v>
      </c>
      <c r="N17" s="67">
        <v>1</v>
      </c>
      <c r="O17" s="67">
        <v>1</v>
      </c>
      <c r="P17" s="21">
        <f t="shared" si="0"/>
        <v>2</v>
      </c>
      <c r="Q17" s="23"/>
      <c r="X17" s="25" t="s">
        <v>36</v>
      </c>
      <c r="Y17" s="25" t="s">
        <v>37</v>
      </c>
    </row>
    <row r="18" spans="1:25" ht="12.75" customHeight="1" x14ac:dyDescent="0.25">
      <c r="A18" s="9"/>
      <c r="B18" s="10">
        <v>7</v>
      </c>
      <c r="C18" s="512" t="s">
        <v>33</v>
      </c>
      <c r="D18" s="448"/>
      <c r="E18" s="449"/>
      <c r="F18" s="67"/>
      <c r="G18" s="67"/>
      <c r="H18" s="67">
        <v>1</v>
      </c>
      <c r="I18" s="67">
        <v>1</v>
      </c>
      <c r="J18" s="67">
        <v>1</v>
      </c>
      <c r="K18" s="67">
        <v>1</v>
      </c>
      <c r="L18" s="67"/>
      <c r="M18" s="67"/>
      <c r="N18" s="67"/>
      <c r="O18" s="67"/>
      <c r="P18" s="21">
        <f t="shared" si="0"/>
        <v>2</v>
      </c>
      <c r="Q18" s="23"/>
      <c r="X18" s="25" t="s">
        <v>38</v>
      </c>
      <c r="Y18" s="25" t="s">
        <v>39</v>
      </c>
    </row>
    <row r="19" spans="1:25" ht="12.75" customHeight="1" x14ac:dyDescent="0.25">
      <c r="A19" s="9"/>
      <c r="B19" s="10">
        <v>8</v>
      </c>
      <c r="C19" s="61" t="s">
        <v>32</v>
      </c>
      <c r="D19" s="63"/>
      <c r="E19" s="73" t="str">
        <f t="shared" ref="E19:E24" si="1">IF(OR($C$30=C19,$C$31=C19),"R","P")</f>
        <v>P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67"/>
      <c r="O19" s="67"/>
      <c r="P19" s="21">
        <f t="shared" si="0"/>
        <v>4</v>
      </c>
      <c r="Q19" s="454">
        <f>SUM(P19:P22)</f>
        <v>16</v>
      </c>
      <c r="X19" s="25"/>
      <c r="Y19" s="25" t="s">
        <v>40</v>
      </c>
    </row>
    <row r="20" spans="1:25" ht="12.75" customHeight="1" x14ac:dyDescent="0.25">
      <c r="A20" s="9"/>
      <c r="B20" s="10">
        <v>9</v>
      </c>
      <c r="C20" s="61" t="s">
        <v>35</v>
      </c>
      <c r="D20" s="63"/>
      <c r="E20" s="73" t="str">
        <f t="shared" si="1"/>
        <v>P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67"/>
      <c r="O20" s="67"/>
      <c r="P20" s="21">
        <f t="shared" si="0"/>
        <v>4</v>
      </c>
      <c r="Q20" s="460"/>
      <c r="S20" t="s">
        <v>67</v>
      </c>
      <c r="X20" s="25"/>
      <c r="Y20" s="25" t="s">
        <v>41</v>
      </c>
    </row>
    <row r="21" spans="1:25" ht="12.75" customHeight="1" x14ac:dyDescent="0.25">
      <c r="A21" s="9"/>
      <c r="B21" s="10">
        <v>10</v>
      </c>
      <c r="C21" s="61" t="s">
        <v>37</v>
      </c>
      <c r="D21" s="63"/>
      <c r="E21" s="73" t="str">
        <f t="shared" si="1"/>
        <v>R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67"/>
      <c r="O21" s="67"/>
      <c r="P21" s="21">
        <f t="shared" si="0"/>
        <v>4</v>
      </c>
      <c r="Q21" s="460"/>
      <c r="T21" s="15" t="s">
        <v>68</v>
      </c>
      <c r="U21" s="55" t="s">
        <v>69</v>
      </c>
      <c r="X21" s="5"/>
      <c r="Y21" s="5"/>
    </row>
    <row r="22" spans="1:25" ht="12.75" customHeight="1" x14ac:dyDescent="0.25">
      <c r="A22" s="9"/>
      <c r="B22" s="10">
        <v>11</v>
      </c>
      <c r="C22" s="61" t="s">
        <v>39</v>
      </c>
      <c r="D22" s="63"/>
      <c r="E22" s="73" t="str">
        <f t="shared" si="1"/>
        <v>P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67"/>
      <c r="O22" s="67"/>
      <c r="P22" s="21">
        <f t="shared" si="0"/>
        <v>4</v>
      </c>
      <c r="Q22" s="455"/>
      <c r="T22" s="15" t="s">
        <v>54</v>
      </c>
      <c r="U22" s="55" t="s">
        <v>70</v>
      </c>
      <c r="X22" s="5"/>
      <c r="Y22" s="5"/>
    </row>
    <row r="23" spans="1:25" ht="12.75" customHeight="1" x14ac:dyDescent="0.25">
      <c r="A23" s="9"/>
      <c r="B23" s="10">
        <v>12</v>
      </c>
      <c r="C23" s="61" t="s">
        <v>40</v>
      </c>
      <c r="D23" s="78"/>
      <c r="E23" s="73" t="str">
        <f t="shared" si="1"/>
        <v>P</v>
      </c>
      <c r="F23" s="67">
        <v>2</v>
      </c>
      <c r="G23" s="67">
        <v>2</v>
      </c>
      <c r="H23" s="67">
        <v>2</v>
      </c>
      <c r="I23" s="67">
        <v>2</v>
      </c>
      <c r="J23" s="67">
        <v>3</v>
      </c>
      <c r="K23" s="67">
        <v>3</v>
      </c>
      <c r="L23" s="67">
        <v>3</v>
      </c>
      <c r="M23" s="67">
        <v>3</v>
      </c>
      <c r="N23" s="67">
        <v>4</v>
      </c>
      <c r="O23" s="67">
        <v>4</v>
      </c>
      <c r="P23" s="21">
        <f t="shared" si="0"/>
        <v>14</v>
      </c>
      <c r="Q23" s="23"/>
      <c r="T23" s="15" t="s">
        <v>71</v>
      </c>
      <c r="U23" s="55" t="s">
        <v>72</v>
      </c>
    </row>
    <row r="24" spans="1:25" ht="12.75" customHeight="1" x14ac:dyDescent="0.25">
      <c r="A24" s="9"/>
      <c r="B24" s="10">
        <v>13</v>
      </c>
      <c r="C24" s="512" t="s">
        <v>41</v>
      </c>
      <c r="D24" s="448"/>
      <c r="E24" s="73" t="str">
        <f t="shared" si="1"/>
        <v>P</v>
      </c>
      <c r="F24" s="67">
        <v>1</v>
      </c>
      <c r="G24" s="67">
        <v>1</v>
      </c>
      <c r="H24" s="67">
        <v>1</v>
      </c>
      <c r="I24" s="67">
        <v>1</v>
      </c>
      <c r="J24" s="67">
        <v>1</v>
      </c>
      <c r="K24" s="67">
        <v>1</v>
      </c>
      <c r="L24" s="67"/>
      <c r="M24" s="67"/>
      <c r="N24" s="67"/>
      <c r="O24" s="67"/>
      <c r="P24" s="21">
        <f t="shared" si="0"/>
        <v>3</v>
      </c>
      <c r="Q24" s="23"/>
      <c r="T24" s="15" t="s">
        <v>58</v>
      </c>
      <c r="U24" s="55" t="s">
        <v>73</v>
      </c>
    </row>
    <row r="25" spans="1:25" ht="12.75" customHeight="1" x14ac:dyDescent="0.25">
      <c r="A25" s="9"/>
      <c r="B25" s="10">
        <v>14</v>
      </c>
      <c r="C25" s="61" t="s">
        <v>74</v>
      </c>
      <c r="D25" s="78"/>
      <c r="E25" s="73"/>
      <c r="F25" s="67">
        <v>3</v>
      </c>
      <c r="G25" s="67">
        <v>3</v>
      </c>
      <c r="H25" s="67">
        <v>3</v>
      </c>
      <c r="I25" s="67">
        <v>3</v>
      </c>
      <c r="J25" s="67">
        <v>3</v>
      </c>
      <c r="K25" s="67">
        <v>3</v>
      </c>
      <c r="L25" s="67">
        <v>3</v>
      </c>
      <c r="M25" s="67">
        <v>3</v>
      </c>
      <c r="N25" s="67">
        <v>3</v>
      </c>
      <c r="O25" s="67">
        <v>3</v>
      </c>
      <c r="P25" s="21">
        <f t="shared" si="0"/>
        <v>15</v>
      </c>
      <c r="Q25" s="23"/>
    </row>
    <row r="26" spans="1:25" ht="12.75" customHeight="1" x14ac:dyDescent="0.25">
      <c r="A26" s="9"/>
      <c r="B26" s="10">
        <v>15</v>
      </c>
      <c r="C26" s="61" t="s">
        <v>75</v>
      </c>
      <c r="D26" s="78"/>
      <c r="E26" s="73"/>
      <c r="F26" s="67">
        <v>1</v>
      </c>
      <c r="G26" s="67">
        <v>1</v>
      </c>
      <c r="H26" s="67"/>
      <c r="I26" s="67"/>
      <c r="J26" s="67"/>
      <c r="K26" s="67"/>
      <c r="L26" s="67"/>
      <c r="M26" s="67"/>
      <c r="N26" s="67"/>
      <c r="O26" s="67"/>
      <c r="P26" s="21">
        <f t="shared" si="0"/>
        <v>1</v>
      </c>
      <c r="Q26" s="23"/>
    </row>
    <row r="27" spans="1:25" ht="12.75" customHeight="1" x14ac:dyDescent="0.25">
      <c r="A27" s="9"/>
      <c r="B27" s="10">
        <v>16</v>
      </c>
      <c r="C27" s="61" t="s">
        <v>76</v>
      </c>
      <c r="D27" s="78"/>
      <c r="E27" s="73"/>
      <c r="F27" s="67">
        <v>1</v>
      </c>
      <c r="G27" s="67">
        <v>1</v>
      </c>
      <c r="H27" s="67">
        <v>1</v>
      </c>
      <c r="I27" s="67">
        <v>1</v>
      </c>
      <c r="J27" s="67">
        <v>1</v>
      </c>
      <c r="K27" s="67">
        <v>1</v>
      </c>
      <c r="L27" s="67">
        <v>1</v>
      </c>
      <c r="M27" s="67">
        <v>1</v>
      </c>
      <c r="N27" s="67">
        <v>1</v>
      </c>
      <c r="O27" s="67">
        <v>1</v>
      </c>
      <c r="P27" s="21">
        <f t="shared" si="0"/>
        <v>5</v>
      </c>
      <c r="Q27" s="23"/>
    </row>
    <row r="28" spans="1:25" ht="12.75" customHeight="1" x14ac:dyDescent="0.25">
      <c r="B28" s="470" t="s">
        <v>77</v>
      </c>
      <c r="C28" s="448"/>
      <c r="D28" s="448"/>
      <c r="E28" s="449"/>
      <c r="F28" s="84">
        <f t="shared" ref="F28:O28" si="2">SUM(F12:F27)</f>
        <v>22</v>
      </c>
      <c r="G28" s="84">
        <f t="shared" si="2"/>
        <v>22</v>
      </c>
      <c r="H28" s="84">
        <f t="shared" si="2"/>
        <v>21</v>
      </c>
      <c r="I28" s="84">
        <f t="shared" si="2"/>
        <v>21</v>
      </c>
      <c r="J28" s="84">
        <f t="shared" si="2"/>
        <v>22</v>
      </c>
      <c r="K28" s="84">
        <f t="shared" si="2"/>
        <v>22</v>
      </c>
      <c r="L28" s="84">
        <f t="shared" si="2"/>
        <v>20</v>
      </c>
      <c r="M28" s="84">
        <f t="shared" si="2"/>
        <v>20</v>
      </c>
      <c r="N28" s="84">
        <f t="shared" si="2"/>
        <v>18</v>
      </c>
      <c r="O28" s="84">
        <f t="shared" si="2"/>
        <v>18</v>
      </c>
      <c r="P28" s="84">
        <f t="shared" si="0"/>
        <v>103</v>
      </c>
      <c r="Q28" s="23"/>
      <c r="S28" s="15"/>
      <c r="T28" s="64"/>
      <c r="X28" s="64"/>
    </row>
    <row r="29" spans="1:25" ht="12.75" customHeight="1" x14ac:dyDescent="0.25">
      <c r="B29" s="521" t="s">
        <v>78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522"/>
      <c r="Q29" s="23"/>
      <c r="S29" s="15"/>
      <c r="X29" s="64"/>
    </row>
    <row r="30" spans="1:25" ht="12.75" customHeight="1" x14ac:dyDescent="0.25">
      <c r="B30" s="70">
        <v>1</v>
      </c>
      <c r="C30" s="51" t="s">
        <v>25</v>
      </c>
      <c r="D30" s="89" t="s">
        <v>54</v>
      </c>
      <c r="E30" s="18"/>
      <c r="F30" s="426"/>
      <c r="G30" s="426"/>
      <c r="H30" s="426"/>
      <c r="I30" s="426"/>
      <c r="J30" s="426">
        <v>1</v>
      </c>
      <c r="K30" s="426">
        <v>1</v>
      </c>
      <c r="L30" s="426">
        <v>1</v>
      </c>
      <c r="M30" s="426">
        <v>1</v>
      </c>
      <c r="N30" s="426">
        <v>1</v>
      </c>
      <c r="O30" s="426">
        <v>1</v>
      </c>
      <c r="P30" s="49">
        <f t="shared" ref="P30:P43" si="3">SUM(F30:O30)/2</f>
        <v>3</v>
      </c>
      <c r="Q30" s="23"/>
      <c r="U30" s="64"/>
      <c r="V30" s="64"/>
      <c r="W30" s="64"/>
      <c r="X30" s="64"/>
    </row>
    <row r="31" spans="1:25" ht="12" customHeight="1" x14ac:dyDescent="0.25">
      <c r="B31" s="91">
        <v>2</v>
      </c>
      <c r="C31" s="51" t="s">
        <v>37</v>
      </c>
      <c r="D31" s="51"/>
      <c r="E31" s="18"/>
      <c r="F31" s="426">
        <v>1</v>
      </c>
      <c r="G31" s="426">
        <v>1</v>
      </c>
      <c r="H31" s="426">
        <v>1</v>
      </c>
      <c r="I31" s="426">
        <v>1</v>
      </c>
      <c r="J31" s="426">
        <v>1</v>
      </c>
      <c r="K31" s="426">
        <v>1</v>
      </c>
      <c r="L31" s="426">
        <v>1</v>
      </c>
      <c r="M31" s="426">
        <v>1</v>
      </c>
      <c r="N31" s="426">
        <v>1</v>
      </c>
      <c r="O31" s="426">
        <v>1</v>
      </c>
      <c r="P31" s="49">
        <f t="shared" si="3"/>
        <v>5</v>
      </c>
      <c r="Q31" s="23"/>
      <c r="U31" s="64"/>
      <c r="V31" s="64"/>
      <c r="W31" s="64"/>
      <c r="X31" s="64"/>
    </row>
    <row r="32" spans="1:25" ht="12.75" customHeight="1" x14ac:dyDescent="0.25">
      <c r="B32" s="447" t="s">
        <v>84</v>
      </c>
      <c r="C32" s="448"/>
      <c r="D32" s="448"/>
      <c r="E32" s="449"/>
      <c r="F32" s="93">
        <f t="shared" ref="F32:O32" si="4">SUM(F30:F31)</f>
        <v>1</v>
      </c>
      <c r="G32" s="93">
        <f t="shared" si="4"/>
        <v>1</v>
      </c>
      <c r="H32" s="93">
        <f t="shared" si="4"/>
        <v>1</v>
      </c>
      <c r="I32" s="93">
        <f t="shared" si="4"/>
        <v>1</v>
      </c>
      <c r="J32" s="93">
        <f t="shared" si="4"/>
        <v>2</v>
      </c>
      <c r="K32" s="93">
        <f t="shared" si="4"/>
        <v>2</v>
      </c>
      <c r="L32" s="93">
        <f t="shared" si="4"/>
        <v>2</v>
      </c>
      <c r="M32" s="93">
        <f t="shared" si="4"/>
        <v>2</v>
      </c>
      <c r="N32" s="93">
        <f t="shared" si="4"/>
        <v>2</v>
      </c>
      <c r="O32" s="93">
        <f t="shared" si="4"/>
        <v>2</v>
      </c>
      <c r="P32" s="96">
        <f t="shared" si="3"/>
        <v>8</v>
      </c>
      <c r="Q32" s="23"/>
      <c r="S32" s="15"/>
      <c r="T32" s="64"/>
      <c r="U32" s="64"/>
      <c r="V32" s="64"/>
      <c r="W32" s="64"/>
      <c r="X32" s="64"/>
    </row>
    <row r="33" spans="1:26" ht="12.75" customHeight="1" x14ac:dyDescent="0.25">
      <c r="A33" s="158">
        <f t="shared" ref="A33:A50" si="5">LEN(C33)</f>
        <v>19</v>
      </c>
      <c r="B33" s="454">
        <v>17</v>
      </c>
      <c r="C33" s="511" t="s">
        <v>85</v>
      </c>
      <c r="D33" s="451"/>
      <c r="E33" s="97" t="s">
        <v>63</v>
      </c>
      <c r="F33" s="99"/>
      <c r="G33" s="99"/>
      <c r="H33" s="99"/>
      <c r="I33" s="99"/>
      <c r="J33" s="99">
        <v>1</v>
      </c>
      <c r="K33" s="99">
        <v>1</v>
      </c>
      <c r="L33" s="99"/>
      <c r="M33" s="99"/>
      <c r="N33" s="99"/>
      <c r="O33" s="99"/>
      <c r="P33" s="101">
        <f t="shared" si="3"/>
        <v>1</v>
      </c>
      <c r="Q33" s="23"/>
    </row>
    <row r="34" spans="1:26" ht="12.75" customHeight="1" x14ac:dyDescent="0.25">
      <c r="A34" s="158">
        <f t="shared" si="5"/>
        <v>0</v>
      </c>
      <c r="B34" s="455"/>
      <c r="C34" s="452"/>
      <c r="D34" s="453"/>
      <c r="E34" s="97" t="s">
        <v>65</v>
      </c>
      <c r="F34" s="99"/>
      <c r="G34" s="99"/>
      <c r="H34" s="99"/>
      <c r="I34" s="99"/>
      <c r="J34" s="99"/>
      <c r="K34" s="99"/>
      <c r="L34" s="99">
        <v>1</v>
      </c>
      <c r="M34" s="99">
        <v>1</v>
      </c>
      <c r="N34" s="99"/>
      <c r="O34" s="99"/>
      <c r="P34" s="101">
        <f t="shared" si="3"/>
        <v>1</v>
      </c>
      <c r="Q34" s="23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2.75" customHeight="1" x14ac:dyDescent="0.25">
      <c r="A35" s="158">
        <f t="shared" si="5"/>
        <v>44</v>
      </c>
      <c r="B35" s="54">
        <v>18</v>
      </c>
      <c r="C35" s="499" t="s">
        <v>104</v>
      </c>
      <c r="D35" s="449"/>
      <c r="E35" s="82" t="s">
        <v>63</v>
      </c>
      <c r="F35" s="104">
        <v>1</v>
      </c>
      <c r="G35" s="104">
        <v>1</v>
      </c>
      <c r="H35" s="104">
        <v>1</v>
      </c>
      <c r="I35" s="104">
        <v>1</v>
      </c>
      <c r="J35" s="104"/>
      <c r="K35" s="104"/>
      <c r="L35" s="104"/>
      <c r="M35" s="104"/>
      <c r="N35" s="104"/>
      <c r="O35" s="104"/>
      <c r="P35" s="101">
        <f t="shared" si="3"/>
        <v>2</v>
      </c>
      <c r="Q35" s="23"/>
      <c r="S35" s="56"/>
      <c r="T35" s="105"/>
    </row>
    <row r="36" spans="1:26" ht="12.75" customHeight="1" x14ac:dyDescent="0.25">
      <c r="A36" s="158">
        <f t="shared" si="5"/>
        <v>32</v>
      </c>
      <c r="B36" s="54">
        <v>19</v>
      </c>
      <c r="C36" s="499" t="s">
        <v>106</v>
      </c>
      <c r="D36" s="449"/>
      <c r="E36" s="82" t="s">
        <v>63</v>
      </c>
      <c r="F36" s="104">
        <v>2</v>
      </c>
      <c r="G36" s="104">
        <v>2</v>
      </c>
      <c r="H36" s="104">
        <v>2</v>
      </c>
      <c r="I36" s="104">
        <v>2</v>
      </c>
      <c r="J36" s="104">
        <v>1</v>
      </c>
      <c r="K36" s="104">
        <v>1</v>
      </c>
      <c r="L36" s="104"/>
      <c r="M36" s="104"/>
      <c r="N36" s="104"/>
      <c r="O36" s="104"/>
      <c r="P36" s="101">
        <f t="shared" si="3"/>
        <v>5</v>
      </c>
      <c r="Q36" s="23"/>
    </row>
    <row r="37" spans="1:26" ht="12.75" customHeight="1" x14ac:dyDescent="0.25">
      <c r="A37" s="158">
        <f t="shared" si="5"/>
        <v>28</v>
      </c>
      <c r="B37" s="54">
        <v>20</v>
      </c>
      <c r="C37" s="499" t="s">
        <v>107</v>
      </c>
      <c r="D37" s="449"/>
      <c r="E37" s="82" t="s">
        <v>65</v>
      </c>
      <c r="F37" s="104">
        <v>2</v>
      </c>
      <c r="G37" s="104">
        <v>2</v>
      </c>
      <c r="H37" s="104">
        <v>1</v>
      </c>
      <c r="I37" s="104">
        <v>1</v>
      </c>
      <c r="J37" s="104">
        <v>1</v>
      </c>
      <c r="K37" s="104">
        <v>1</v>
      </c>
      <c r="L37" s="104">
        <v>2</v>
      </c>
      <c r="M37" s="104">
        <v>2</v>
      </c>
      <c r="N37" s="104">
        <v>1</v>
      </c>
      <c r="O37" s="104"/>
      <c r="P37" s="101">
        <f t="shared" si="3"/>
        <v>6.5</v>
      </c>
      <c r="Q37" s="23"/>
    </row>
    <row r="38" spans="1:26" ht="12.75" customHeight="1" x14ac:dyDescent="0.25">
      <c r="A38" s="158">
        <f t="shared" si="5"/>
        <v>12</v>
      </c>
      <c r="B38" s="54">
        <v>21</v>
      </c>
      <c r="C38" s="499" t="s">
        <v>110</v>
      </c>
      <c r="D38" s="449"/>
      <c r="E38" s="82" t="s">
        <v>65</v>
      </c>
      <c r="F38" s="104">
        <v>2</v>
      </c>
      <c r="G38" s="104">
        <v>2</v>
      </c>
      <c r="H38" s="104">
        <v>2</v>
      </c>
      <c r="I38" s="104">
        <v>2</v>
      </c>
      <c r="J38" s="104">
        <v>1</v>
      </c>
      <c r="K38" s="104">
        <v>1</v>
      </c>
      <c r="L38" s="104">
        <v>2</v>
      </c>
      <c r="M38" s="104">
        <v>2</v>
      </c>
      <c r="N38" s="104">
        <v>1</v>
      </c>
      <c r="O38" s="104"/>
      <c r="P38" s="101">
        <f t="shared" si="3"/>
        <v>7.5</v>
      </c>
      <c r="Q38" s="23"/>
    </row>
    <row r="39" spans="1:26" ht="12.75" customHeight="1" x14ac:dyDescent="0.25">
      <c r="A39" s="158">
        <f t="shared" si="5"/>
        <v>28</v>
      </c>
      <c r="B39" s="503">
        <v>22</v>
      </c>
      <c r="C39" s="500" t="s">
        <v>114</v>
      </c>
      <c r="D39" s="513"/>
      <c r="E39" s="110" t="s">
        <v>63</v>
      </c>
      <c r="F39" s="104"/>
      <c r="G39" s="104"/>
      <c r="H39" s="104"/>
      <c r="I39" s="104"/>
      <c r="J39" s="104">
        <v>1</v>
      </c>
      <c r="K39" s="104">
        <v>1</v>
      </c>
      <c r="L39" s="104"/>
      <c r="M39" s="104"/>
      <c r="N39" s="104"/>
      <c r="O39" s="104"/>
      <c r="P39" s="101">
        <f t="shared" si="3"/>
        <v>1</v>
      </c>
      <c r="Q39" s="23"/>
    </row>
    <row r="40" spans="1:26" ht="12.75" customHeight="1" x14ac:dyDescent="0.25">
      <c r="A40" s="158">
        <f t="shared" si="5"/>
        <v>0</v>
      </c>
      <c r="B40" s="452"/>
      <c r="C40" s="514"/>
      <c r="D40" s="496"/>
      <c r="E40" s="82" t="s">
        <v>65</v>
      </c>
      <c r="F40" s="111"/>
      <c r="G40" s="104"/>
      <c r="H40" s="104"/>
      <c r="I40" s="104"/>
      <c r="J40" s="104"/>
      <c r="K40" s="104"/>
      <c r="L40" s="104">
        <v>1</v>
      </c>
      <c r="M40" s="104">
        <v>1</v>
      </c>
      <c r="N40" s="104"/>
      <c r="O40" s="104"/>
      <c r="P40" s="101">
        <f t="shared" si="3"/>
        <v>1</v>
      </c>
      <c r="Q40" s="23"/>
    </row>
    <row r="41" spans="1:26" ht="12.75" customHeight="1" x14ac:dyDescent="0.25">
      <c r="A41" s="158">
        <f t="shared" si="5"/>
        <v>17</v>
      </c>
      <c r="B41" s="54">
        <v>23</v>
      </c>
      <c r="C41" s="499" t="s">
        <v>116</v>
      </c>
      <c r="D41" s="449"/>
      <c r="E41" s="82" t="s">
        <v>65</v>
      </c>
      <c r="F41" s="111"/>
      <c r="G41" s="104"/>
      <c r="H41" s="104"/>
      <c r="I41" s="104"/>
      <c r="J41" s="104"/>
      <c r="K41" s="104"/>
      <c r="L41" s="104">
        <v>2</v>
      </c>
      <c r="M41" s="104">
        <v>2</v>
      </c>
      <c r="N41" s="104">
        <v>2</v>
      </c>
      <c r="O41" s="104"/>
      <c r="P41" s="101">
        <f t="shared" si="3"/>
        <v>3</v>
      </c>
      <c r="Q41" s="23"/>
    </row>
    <row r="42" spans="1:26" ht="12.75" customHeight="1" x14ac:dyDescent="0.25">
      <c r="B42" s="517" t="s">
        <v>95</v>
      </c>
      <c r="C42" s="518"/>
      <c r="D42" s="518"/>
      <c r="E42" s="519"/>
      <c r="F42" s="113">
        <f t="shared" ref="F42:O42" si="6">SUM(F33:F41)</f>
        <v>7</v>
      </c>
      <c r="G42" s="113">
        <f t="shared" si="6"/>
        <v>7</v>
      </c>
      <c r="H42" s="113">
        <f t="shared" si="6"/>
        <v>6</v>
      </c>
      <c r="I42" s="113">
        <f t="shared" si="6"/>
        <v>6</v>
      </c>
      <c r="J42" s="113">
        <f t="shared" si="6"/>
        <v>5</v>
      </c>
      <c r="K42" s="113">
        <f t="shared" si="6"/>
        <v>5</v>
      </c>
      <c r="L42" s="113">
        <f t="shared" si="6"/>
        <v>8</v>
      </c>
      <c r="M42" s="113">
        <f t="shared" si="6"/>
        <v>8</v>
      </c>
      <c r="N42" s="113">
        <f t="shared" si="6"/>
        <v>4</v>
      </c>
      <c r="O42" s="113">
        <f t="shared" si="6"/>
        <v>0</v>
      </c>
      <c r="P42" s="113">
        <f t="shared" si="3"/>
        <v>28</v>
      </c>
      <c r="Q42" s="23"/>
    </row>
    <row r="43" spans="1:26" ht="12.75" customHeight="1" x14ac:dyDescent="0.25">
      <c r="A43" s="158">
        <f t="shared" si="5"/>
        <v>33</v>
      </c>
      <c r="B43" s="18">
        <v>24</v>
      </c>
      <c r="C43" s="499" t="s">
        <v>118</v>
      </c>
      <c r="D43" s="449"/>
      <c r="E43" s="82" t="s">
        <v>63</v>
      </c>
      <c r="F43" s="114">
        <v>3</v>
      </c>
      <c r="G43" s="114">
        <v>3</v>
      </c>
      <c r="H43" s="114">
        <v>3</v>
      </c>
      <c r="I43" s="114">
        <v>3</v>
      </c>
      <c r="J43" s="114">
        <v>2</v>
      </c>
      <c r="K43" s="114">
        <v>2</v>
      </c>
      <c r="L43" s="114"/>
      <c r="M43" s="114"/>
      <c r="N43" s="114"/>
      <c r="O43" s="114"/>
      <c r="P43" s="101">
        <f t="shared" si="3"/>
        <v>8</v>
      </c>
      <c r="Q43" s="23"/>
    </row>
    <row r="44" spans="1:26" ht="12.75" customHeight="1" x14ac:dyDescent="0.25">
      <c r="A44" s="158">
        <f t="shared" si="5"/>
        <v>34</v>
      </c>
      <c r="B44" s="454">
        <v>25</v>
      </c>
      <c r="C44" s="500" t="s">
        <v>120</v>
      </c>
      <c r="D44" s="451"/>
      <c r="E44" s="117" t="s">
        <v>63</v>
      </c>
      <c r="F44" s="57">
        <v>1</v>
      </c>
      <c r="G44" s="104">
        <v>1</v>
      </c>
      <c r="H44" s="104">
        <v>3</v>
      </c>
      <c r="I44" s="104">
        <v>3</v>
      </c>
      <c r="J44" s="104">
        <v>3</v>
      </c>
      <c r="K44" s="104">
        <v>3</v>
      </c>
      <c r="L44" s="104"/>
      <c r="M44" s="104"/>
      <c r="N44" s="104"/>
      <c r="O44" s="119"/>
      <c r="P44" s="509">
        <f>SUM(F44:O45)/2</f>
        <v>10</v>
      </c>
      <c r="Q44" s="23"/>
    </row>
    <row r="45" spans="1:26" ht="12.75" customHeight="1" x14ac:dyDescent="0.25">
      <c r="A45" s="158">
        <f t="shared" si="5"/>
        <v>0</v>
      </c>
      <c r="B45" s="455"/>
      <c r="C45" s="452"/>
      <c r="D45" s="453"/>
      <c r="E45" s="117" t="s">
        <v>65</v>
      </c>
      <c r="F45" s="57"/>
      <c r="G45" s="123"/>
      <c r="H45" s="57"/>
      <c r="I45" s="57"/>
      <c r="J45" s="57"/>
      <c r="K45" s="57"/>
      <c r="L45" s="57">
        <v>2</v>
      </c>
      <c r="M45" s="57">
        <v>2</v>
      </c>
      <c r="N45" s="57">
        <v>2</v>
      </c>
      <c r="O45" s="25"/>
      <c r="P45" s="510"/>
      <c r="Q45" s="23"/>
    </row>
    <row r="46" spans="1:26" ht="12.75" customHeight="1" x14ac:dyDescent="0.25">
      <c r="A46" s="158">
        <f t="shared" si="5"/>
        <v>22</v>
      </c>
      <c r="B46" s="18">
        <v>26</v>
      </c>
      <c r="C46" s="499" t="s">
        <v>122</v>
      </c>
      <c r="D46" s="449"/>
      <c r="E46" s="82" t="s">
        <v>65</v>
      </c>
      <c r="F46" s="125"/>
      <c r="G46" s="125"/>
      <c r="H46" s="125">
        <v>1</v>
      </c>
      <c r="I46" s="125">
        <v>1</v>
      </c>
      <c r="J46" s="125">
        <v>2</v>
      </c>
      <c r="K46" s="125">
        <v>2</v>
      </c>
      <c r="L46" s="125">
        <v>3</v>
      </c>
      <c r="M46" s="125">
        <v>3</v>
      </c>
      <c r="N46" s="125">
        <v>1</v>
      </c>
      <c r="O46" s="125"/>
      <c r="P46" s="101">
        <f t="shared" ref="P46:P52" si="7">SUM(F46:O46)/2</f>
        <v>6.5</v>
      </c>
      <c r="Q46" s="23"/>
    </row>
    <row r="47" spans="1:26" s="432" customFormat="1" ht="12.75" customHeight="1" x14ac:dyDescent="0.25">
      <c r="A47" s="398">
        <f t="shared" si="5"/>
        <v>34</v>
      </c>
      <c r="B47" s="436">
        <v>27</v>
      </c>
      <c r="C47" s="501" t="s">
        <v>316</v>
      </c>
      <c r="D47" s="502"/>
      <c r="E47" s="440" t="s">
        <v>341</v>
      </c>
      <c r="F47" s="125"/>
      <c r="G47" s="125"/>
      <c r="H47" s="125"/>
      <c r="I47" s="125"/>
      <c r="J47" s="125"/>
      <c r="K47" s="125"/>
      <c r="L47" s="125"/>
      <c r="M47" s="125"/>
      <c r="N47" s="125"/>
      <c r="O47" s="83">
        <v>3</v>
      </c>
      <c r="P47" s="101">
        <f t="shared" si="7"/>
        <v>1.5</v>
      </c>
      <c r="Q47" s="23"/>
    </row>
    <row r="48" spans="1:26" ht="12.75" customHeight="1" x14ac:dyDescent="0.25">
      <c r="A48" s="158">
        <f t="shared" si="5"/>
        <v>48</v>
      </c>
      <c r="B48" s="52">
        <v>28</v>
      </c>
      <c r="C48" s="497" t="s">
        <v>339</v>
      </c>
      <c r="D48" s="498"/>
      <c r="E48" s="126" t="s">
        <v>341</v>
      </c>
      <c r="F48" s="104"/>
      <c r="G48" s="104"/>
      <c r="H48" s="104"/>
      <c r="I48" s="104"/>
      <c r="J48" s="104"/>
      <c r="K48" s="104"/>
      <c r="L48" s="104"/>
      <c r="M48" s="104"/>
      <c r="N48" s="104"/>
      <c r="O48" s="95">
        <v>4</v>
      </c>
      <c r="P48" s="101">
        <f t="shared" si="7"/>
        <v>2</v>
      </c>
      <c r="Q48" s="23"/>
    </row>
    <row r="49" spans="1:25" ht="12.75" customHeight="1" x14ac:dyDescent="0.25">
      <c r="A49" s="158">
        <f t="shared" si="5"/>
        <v>17</v>
      </c>
      <c r="B49" s="454">
        <v>29</v>
      </c>
      <c r="C49" s="500" t="s">
        <v>101</v>
      </c>
      <c r="D49" s="451"/>
      <c r="E49" s="126" t="s">
        <v>63</v>
      </c>
      <c r="F49" s="128"/>
      <c r="G49" s="128"/>
      <c r="H49" s="128"/>
      <c r="I49" s="128"/>
      <c r="J49" s="128"/>
      <c r="K49" s="128" t="s">
        <v>102</v>
      </c>
      <c r="L49" s="128"/>
      <c r="M49" s="128"/>
      <c r="N49" s="128"/>
      <c r="O49" s="128"/>
      <c r="P49" s="101">
        <f t="shared" si="7"/>
        <v>0</v>
      </c>
      <c r="Q49" s="23"/>
    </row>
    <row r="50" spans="1:25" ht="12.75" customHeight="1" x14ac:dyDescent="0.25">
      <c r="A50" s="158">
        <f t="shared" si="5"/>
        <v>0</v>
      </c>
      <c r="B50" s="455"/>
      <c r="C50" s="452"/>
      <c r="D50" s="453"/>
      <c r="E50" s="126" t="s">
        <v>65</v>
      </c>
      <c r="F50" s="128"/>
      <c r="G50" s="128"/>
      <c r="H50" s="128"/>
      <c r="I50" s="128"/>
      <c r="J50" s="128"/>
      <c r="K50" s="128"/>
      <c r="L50" s="128"/>
      <c r="M50" s="128" t="s">
        <v>102</v>
      </c>
      <c r="N50" s="128"/>
      <c r="O50" s="128"/>
      <c r="P50" s="101">
        <f t="shared" si="7"/>
        <v>0</v>
      </c>
      <c r="Q50" s="23"/>
    </row>
    <row r="51" spans="1:25" ht="12.75" customHeight="1" x14ac:dyDescent="0.25">
      <c r="B51" s="129" t="s">
        <v>103</v>
      </c>
      <c r="C51" s="131"/>
      <c r="D51" s="133"/>
      <c r="E51" s="133"/>
      <c r="F51" s="134">
        <f t="shared" ref="F51:O51" si="8">SUM(F43:F50)</f>
        <v>4</v>
      </c>
      <c r="G51" s="134">
        <f t="shared" si="8"/>
        <v>4</v>
      </c>
      <c r="H51" s="134">
        <f t="shared" si="8"/>
        <v>7</v>
      </c>
      <c r="I51" s="134">
        <f t="shared" si="8"/>
        <v>7</v>
      </c>
      <c r="J51" s="134">
        <f t="shared" si="8"/>
        <v>7</v>
      </c>
      <c r="K51" s="134">
        <f t="shared" si="8"/>
        <v>7</v>
      </c>
      <c r="L51" s="134">
        <f t="shared" si="8"/>
        <v>5</v>
      </c>
      <c r="M51" s="134">
        <f t="shared" si="8"/>
        <v>5</v>
      </c>
      <c r="N51" s="134">
        <f t="shared" si="8"/>
        <v>3</v>
      </c>
      <c r="O51" s="134">
        <f t="shared" si="8"/>
        <v>7</v>
      </c>
      <c r="P51" s="113">
        <f t="shared" si="7"/>
        <v>28</v>
      </c>
      <c r="Q51" s="23"/>
    </row>
    <row r="52" spans="1:25" ht="12.75" customHeight="1" x14ac:dyDescent="0.25">
      <c r="B52" s="137" t="s">
        <v>111</v>
      </c>
      <c r="C52" s="139"/>
      <c r="D52" s="141"/>
      <c r="E52" s="142"/>
      <c r="F52" s="145">
        <f t="shared" ref="F52:O52" si="9">SUM(F51,F42)</f>
        <v>11</v>
      </c>
      <c r="G52" s="145">
        <f t="shared" si="9"/>
        <v>11</v>
      </c>
      <c r="H52" s="145">
        <f t="shared" si="9"/>
        <v>13</v>
      </c>
      <c r="I52" s="145">
        <f t="shared" si="9"/>
        <v>13</v>
      </c>
      <c r="J52" s="145">
        <f t="shared" si="9"/>
        <v>12</v>
      </c>
      <c r="K52" s="145">
        <f t="shared" si="9"/>
        <v>12</v>
      </c>
      <c r="L52" s="145">
        <f t="shared" si="9"/>
        <v>13</v>
      </c>
      <c r="M52" s="145">
        <f t="shared" si="9"/>
        <v>13</v>
      </c>
      <c r="N52" s="145">
        <f t="shared" si="9"/>
        <v>7</v>
      </c>
      <c r="O52" s="145">
        <f t="shared" si="9"/>
        <v>7</v>
      </c>
      <c r="P52" s="146">
        <f t="shared" si="7"/>
        <v>56</v>
      </c>
      <c r="Q52" s="23"/>
    </row>
    <row r="53" spans="1:25" ht="12.75" customHeight="1" x14ac:dyDescent="0.25">
      <c r="B53" s="526" t="s">
        <v>117</v>
      </c>
      <c r="C53" s="448"/>
      <c r="D53" s="448"/>
      <c r="E53" s="449"/>
      <c r="F53" s="112">
        <v>11</v>
      </c>
      <c r="G53" s="112">
        <v>11</v>
      </c>
      <c r="H53" s="112">
        <v>13</v>
      </c>
      <c r="I53" s="112">
        <v>13</v>
      </c>
      <c r="J53" s="112">
        <v>12</v>
      </c>
      <c r="K53" s="112">
        <v>12</v>
      </c>
      <c r="L53" s="112">
        <v>13</v>
      </c>
      <c r="M53" s="112">
        <v>13</v>
      </c>
      <c r="N53" s="145">
        <v>7</v>
      </c>
      <c r="O53" s="145">
        <v>7</v>
      </c>
      <c r="P53" s="146">
        <f>SUM(F53:M53)/2+N53</f>
        <v>56</v>
      </c>
      <c r="Q53" s="23"/>
      <c r="R53" t="s">
        <v>115</v>
      </c>
    </row>
    <row r="54" spans="1:25" ht="12.75" customHeight="1" x14ac:dyDescent="0.25">
      <c r="B54" s="528" t="s">
        <v>119</v>
      </c>
      <c r="C54" s="448"/>
      <c r="D54" s="448"/>
      <c r="E54" s="449"/>
      <c r="F54" s="152"/>
      <c r="G54" s="8"/>
      <c r="H54" s="8"/>
      <c r="I54" s="8"/>
      <c r="J54" s="8"/>
      <c r="K54" s="8" t="s">
        <v>63</v>
      </c>
      <c r="L54" s="8"/>
      <c r="M54" s="8"/>
      <c r="N54" s="8" t="s">
        <v>65</v>
      </c>
      <c r="O54" s="8"/>
      <c r="P54" s="18">
        <f>COUNTA(F54:O54)</f>
        <v>2</v>
      </c>
      <c r="Q54" s="23"/>
    </row>
    <row r="55" spans="1:25" ht="12.75" customHeight="1" x14ac:dyDescent="0.25">
      <c r="A55" s="5"/>
      <c r="B55" s="155" t="s">
        <v>121</v>
      </c>
      <c r="C55" s="157"/>
      <c r="D55" s="159"/>
      <c r="E55" s="160"/>
      <c r="F55" s="162">
        <f t="shared" ref="F55:O55" si="10">F28+F52</f>
        <v>33</v>
      </c>
      <c r="G55" s="162">
        <f t="shared" si="10"/>
        <v>33</v>
      </c>
      <c r="H55" s="162">
        <f t="shared" si="10"/>
        <v>34</v>
      </c>
      <c r="I55" s="162">
        <f t="shared" si="10"/>
        <v>34</v>
      </c>
      <c r="J55" s="162">
        <f t="shared" si="10"/>
        <v>34</v>
      </c>
      <c r="K55" s="162">
        <f t="shared" si="10"/>
        <v>34</v>
      </c>
      <c r="L55" s="162">
        <f t="shared" si="10"/>
        <v>33</v>
      </c>
      <c r="M55" s="162">
        <f t="shared" si="10"/>
        <v>33</v>
      </c>
      <c r="N55" s="162">
        <f t="shared" si="10"/>
        <v>25</v>
      </c>
      <c r="O55" s="162">
        <f t="shared" si="10"/>
        <v>25</v>
      </c>
      <c r="P55" s="164">
        <f>SUM(F55:O55)</f>
        <v>318</v>
      </c>
      <c r="Q55" s="23"/>
      <c r="R55" s="5"/>
      <c r="S55" s="5"/>
      <c r="T55" s="5"/>
      <c r="U55" s="5"/>
      <c r="V55" s="5"/>
      <c r="W55" s="5"/>
      <c r="X55" s="5"/>
      <c r="Y55" s="5"/>
    </row>
    <row r="56" spans="1:25" ht="29.25" customHeight="1" x14ac:dyDescent="0.25">
      <c r="B56" s="527" t="s">
        <v>61</v>
      </c>
      <c r="C56" s="448"/>
      <c r="D56" s="448"/>
      <c r="E56" s="449"/>
      <c r="F56" s="162">
        <f t="shared" ref="F56:O56" si="11">F55+F32</f>
        <v>34</v>
      </c>
      <c r="G56" s="162">
        <f t="shared" si="11"/>
        <v>34</v>
      </c>
      <c r="H56" s="162">
        <f t="shared" si="11"/>
        <v>35</v>
      </c>
      <c r="I56" s="162">
        <f t="shared" si="11"/>
        <v>35</v>
      </c>
      <c r="J56" s="162">
        <f t="shared" si="11"/>
        <v>36</v>
      </c>
      <c r="K56" s="162">
        <f t="shared" si="11"/>
        <v>36</v>
      </c>
      <c r="L56" s="162">
        <f t="shared" si="11"/>
        <v>35</v>
      </c>
      <c r="M56" s="162">
        <f t="shared" si="11"/>
        <v>35</v>
      </c>
      <c r="N56" s="162">
        <f t="shared" si="11"/>
        <v>27</v>
      </c>
      <c r="O56" s="162">
        <f t="shared" si="11"/>
        <v>27</v>
      </c>
      <c r="P56" s="41">
        <f>SUM(F56:O56)/2</f>
        <v>167</v>
      </c>
      <c r="Q56" s="23"/>
    </row>
    <row r="57" spans="1:25" ht="25.5" customHeight="1" x14ac:dyDescent="0.25">
      <c r="B57" s="523"/>
      <c r="C57" s="482" t="s">
        <v>147</v>
      </c>
      <c r="D57" s="524" t="s">
        <v>124</v>
      </c>
      <c r="E57" s="449"/>
      <c r="F57" s="167">
        <v>1</v>
      </c>
      <c r="G57" s="167">
        <v>1</v>
      </c>
      <c r="H57" s="167">
        <v>1</v>
      </c>
      <c r="I57" s="167">
        <v>1</v>
      </c>
      <c r="J57" s="167"/>
      <c r="K57" s="167"/>
      <c r="L57" s="167"/>
      <c r="M57" s="167"/>
      <c r="N57" s="167">
        <v>1</v>
      </c>
      <c r="O57" s="167">
        <v>1</v>
      </c>
      <c r="P57" s="515">
        <f>SUM(F57:O58)/2</f>
        <v>4</v>
      </c>
      <c r="Q57" s="23"/>
    </row>
    <row r="58" spans="1:25" ht="18.75" customHeight="1" x14ac:dyDescent="0.25">
      <c r="B58" s="455"/>
      <c r="C58" s="455"/>
      <c r="D58" s="524" t="s">
        <v>37</v>
      </c>
      <c r="E58" s="449"/>
      <c r="F58" s="167"/>
      <c r="G58" s="167"/>
      <c r="H58" s="167"/>
      <c r="I58" s="167"/>
      <c r="J58" s="167"/>
      <c r="K58" s="167"/>
      <c r="L58" s="167"/>
      <c r="M58" s="167"/>
      <c r="N58" s="167">
        <v>1</v>
      </c>
      <c r="O58" s="167">
        <v>1</v>
      </c>
      <c r="P58" s="455"/>
      <c r="Q58" s="23"/>
    </row>
    <row r="59" spans="1:25" ht="12.75" customHeight="1" x14ac:dyDescent="0.25">
      <c r="B59" s="25">
        <v>1</v>
      </c>
      <c r="C59" s="525" t="s">
        <v>125</v>
      </c>
      <c r="D59" s="448"/>
      <c r="E59" s="449"/>
      <c r="F59" s="168">
        <v>2</v>
      </c>
      <c r="G59" s="168">
        <v>2</v>
      </c>
      <c r="H59" s="168">
        <v>2</v>
      </c>
      <c r="I59" s="168">
        <v>2</v>
      </c>
      <c r="J59" s="168">
        <v>2</v>
      </c>
      <c r="K59" s="168">
        <v>2</v>
      </c>
      <c r="L59" s="168">
        <v>2</v>
      </c>
      <c r="M59" s="168">
        <v>2</v>
      </c>
      <c r="N59" s="168">
        <v>2</v>
      </c>
      <c r="O59" s="168">
        <v>2</v>
      </c>
      <c r="P59" s="169" t="s">
        <v>148</v>
      </c>
      <c r="Q59" s="5"/>
    </row>
    <row r="60" spans="1:25" ht="12.75" customHeight="1" x14ac:dyDescent="0.25">
      <c r="B60" s="25">
        <v>2</v>
      </c>
      <c r="C60" s="520" t="s">
        <v>127</v>
      </c>
      <c r="D60" s="448"/>
      <c r="E60" s="449"/>
      <c r="F60" s="168">
        <v>0.5</v>
      </c>
      <c r="G60" s="168"/>
      <c r="H60" s="168">
        <v>0.5</v>
      </c>
      <c r="I60" s="168"/>
      <c r="J60" s="168">
        <v>0.5</v>
      </c>
      <c r="K60" s="168"/>
      <c r="L60" s="168"/>
      <c r="M60" s="171"/>
      <c r="N60" s="171"/>
      <c r="O60" s="171"/>
      <c r="P60" s="169" t="s">
        <v>148</v>
      </c>
      <c r="Q60" s="5"/>
    </row>
    <row r="61" spans="1:25" ht="12.75" customHeight="1" x14ac:dyDescent="0.25">
      <c r="B61" s="25">
        <v>3</v>
      </c>
      <c r="C61" s="520" t="s">
        <v>128</v>
      </c>
      <c r="D61" s="448"/>
      <c r="E61" s="449"/>
      <c r="F61" s="168"/>
      <c r="G61" s="168"/>
      <c r="H61" s="168"/>
      <c r="I61" s="168"/>
      <c r="J61" s="168"/>
      <c r="K61" s="168"/>
      <c r="L61" s="168"/>
      <c r="M61" s="171"/>
      <c r="N61" s="171"/>
      <c r="O61" s="171"/>
      <c r="P61" s="169" t="s">
        <v>148</v>
      </c>
      <c r="Q61" s="5"/>
    </row>
    <row r="62" spans="1:25" ht="12.75" customHeight="1" x14ac:dyDescent="0.25">
      <c r="B62" s="25">
        <v>4</v>
      </c>
      <c r="C62" s="520" t="s">
        <v>129</v>
      </c>
      <c r="D62" s="448"/>
      <c r="E62" s="449"/>
      <c r="F62" s="168"/>
      <c r="G62" s="168"/>
      <c r="H62" s="168"/>
      <c r="I62" s="168"/>
      <c r="J62" s="168"/>
      <c r="K62" s="168"/>
      <c r="L62" s="168"/>
      <c r="M62" s="171"/>
      <c r="N62" s="171"/>
      <c r="O62" s="171"/>
      <c r="P62" s="169" t="s">
        <v>148</v>
      </c>
      <c r="Q62" s="5"/>
    </row>
    <row r="63" spans="1:25" ht="12.75" customHeight="1" x14ac:dyDescent="0.25">
      <c r="B63" s="25">
        <v>5</v>
      </c>
      <c r="C63" s="520" t="s">
        <v>130</v>
      </c>
      <c r="D63" s="448"/>
      <c r="E63" s="449"/>
      <c r="F63" s="168"/>
      <c r="G63" s="168"/>
      <c r="H63" s="168"/>
      <c r="I63" s="168"/>
      <c r="J63" s="168"/>
      <c r="K63" s="168"/>
      <c r="L63" s="168"/>
      <c r="M63" s="171"/>
      <c r="N63" s="171"/>
      <c r="O63" s="171"/>
      <c r="P63" s="169" t="s">
        <v>148</v>
      </c>
      <c r="Q63" s="5"/>
    </row>
    <row r="64" spans="1:25" ht="12.75" customHeight="1" x14ac:dyDescent="0.25">
      <c r="B64" s="25">
        <v>6</v>
      </c>
      <c r="C64" s="520" t="s">
        <v>131</v>
      </c>
      <c r="D64" s="448"/>
      <c r="E64" s="449"/>
      <c r="F64" s="168"/>
      <c r="G64" s="168"/>
      <c r="H64" s="168"/>
      <c r="I64" s="168"/>
      <c r="J64" s="168"/>
      <c r="K64" s="168"/>
      <c r="L64" s="168"/>
      <c r="M64" s="171"/>
      <c r="N64" s="171"/>
      <c r="O64" s="171"/>
      <c r="P64" s="169" t="s">
        <v>148</v>
      </c>
      <c r="Q64" s="5"/>
    </row>
    <row r="65" spans="1:25" ht="12.75" customHeight="1" x14ac:dyDescent="0.25">
      <c r="B65" s="25">
        <v>7</v>
      </c>
      <c r="C65" s="520" t="s">
        <v>132</v>
      </c>
      <c r="D65" s="448"/>
      <c r="E65" s="449"/>
      <c r="F65" s="168"/>
      <c r="G65" s="168"/>
      <c r="H65" s="168"/>
      <c r="I65" s="168"/>
      <c r="J65" s="168"/>
      <c r="K65" s="168"/>
      <c r="L65" s="168"/>
      <c r="M65" s="171"/>
      <c r="N65" s="171"/>
      <c r="O65" s="171"/>
      <c r="P65" s="169" t="s">
        <v>148</v>
      </c>
      <c r="Q65" s="5"/>
    </row>
    <row r="66" spans="1:25" ht="12.75" customHeight="1" x14ac:dyDescent="0.25">
      <c r="B66" s="25">
        <v>8</v>
      </c>
      <c r="C66" s="520" t="s">
        <v>133</v>
      </c>
      <c r="D66" s="448"/>
      <c r="E66" s="449"/>
      <c r="F66" s="168"/>
      <c r="G66" s="168"/>
      <c r="H66" s="168"/>
      <c r="I66" s="168"/>
      <c r="J66" s="168"/>
      <c r="K66" s="168"/>
      <c r="L66" s="168"/>
      <c r="M66" s="171"/>
      <c r="N66" s="171"/>
      <c r="O66" s="171"/>
      <c r="P66" s="169" t="s">
        <v>148</v>
      </c>
      <c r="Q66" s="5"/>
    </row>
    <row r="67" spans="1:25" ht="12.75" customHeight="1" x14ac:dyDescent="0.25">
      <c r="B67" s="25">
        <v>9</v>
      </c>
      <c r="C67" s="520" t="s">
        <v>134</v>
      </c>
      <c r="D67" s="448"/>
      <c r="E67" s="449"/>
      <c r="F67" s="168" t="s">
        <v>135</v>
      </c>
      <c r="G67" s="168"/>
      <c r="H67" s="168"/>
      <c r="I67" s="168"/>
      <c r="J67" s="168"/>
      <c r="K67" s="168"/>
      <c r="L67" s="168"/>
      <c r="M67" s="171"/>
      <c r="N67" s="171"/>
      <c r="O67" s="171" t="s">
        <v>135</v>
      </c>
      <c r="P67" s="169" t="s">
        <v>148</v>
      </c>
      <c r="Q67" s="5"/>
    </row>
    <row r="68" spans="1:25" ht="12.75" customHeight="1" x14ac:dyDescent="0.25">
      <c r="B68" s="25">
        <v>10</v>
      </c>
      <c r="C68" s="520" t="s">
        <v>137</v>
      </c>
      <c r="D68" s="448"/>
      <c r="E68" s="449"/>
      <c r="F68" s="168"/>
      <c r="G68" s="168"/>
      <c r="H68" s="168"/>
      <c r="I68" s="168"/>
      <c r="J68" s="168"/>
      <c r="K68" s="168"/>
      <c r="L68" s="168"/>
      <c r="M68" s="171"/>
      <c r="N68" s="171"/>
      <c r="O68" s="171"/>
      <c r="P68" s="169" t="s">
        <v>148</v>
      </c>
      <c r="Q68" s="5"/>
    </row>
    <row r="69" spans="1:25" ht="12.75" customHeight="1" x14ac:dyDescent="0.25">
      <c r="A69" s="44"/>
      <c r="B69" s="529" t="s">
        <v>138</v>
      </c>
      <c r="C69" s="448"/>
      <c r="D69" s="448"/>
      <c r="E69" s="449"/>
      <c r="F69" s="162">
        <f t="shared" ref="F69:O69" si="12">SUM(F56:F68)</f>
        <v>37.5</v>
      </c>
      <c r="G69" s="162">
        <f t="shared" si="12"/>
        <v>37</v>
      </c>
      <c r="H69" s="162">
        <f t="shared" si="12"/>
        <v>38.5</v>
      </c>
      <c r="I69" s="162">
        <f t="shared" si="12"/>
        <v>38</v>
      </c>
      <c r="J69" s="162">
        <f t="shared" si="12"/>
        <v>38.5</v>
      </c>
      <c r="K69" s="162">
        <f t="shared" si="12"/>
        <v>38</v>
      </c>
      <c r="L69" s="162">
        <f t="shared" si="12"/>
        <v>37</v>
      </c>
      <c r="M69" s="162">
        <f t="shared" si="12"/>
        <v>37</v>
      </c>
      <c r="N69" s="162">
        <f t="shared" si="12"/>
        <v>31</v>
      </c>
      <c r="O69" s="162">
        <f t="shared" si="12"/>
        <v>31</v>
      </c>
      <c r="P69" s="164">
        <f>SUM(F69:O69)</f>
        <v>363.5</v>
      </c>
      <c r="Q69" s="44"/>
      <c r="R69" s="44"/>
      <c r="S69" s="44"/>
      <c r="T69" s="44"/>
      <c r="U69" s="44"/>
      <c r="V69" s="44"/>
      <c r="W69" s="44"/>
      <c r="X69" s="44"/>
      <c r="Y69" s="44"/>
    </row>
    <row r="70" spans="1:25" ht="12.75" customHeight="1" x14ac:dyDescent="0.25">
      <c r="A70" s="44"/>
      <c r="B70" s="69"/>
      <c r="C70" s="495" t="s">
        <v>299</v>
      </c>
      <c r="D70" s="496"/>
      <c r="E70" s="71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44"/>
      <c r="R70" s="44"/>
      <c r="S70" s="44"/>
      <c r="T70" s="44"/>
      <c r="U70" s="44"/>
      <c r="V70" s="44"/>
      <c r="W70" s="44"/>
      <c r="X70" s="44"/>
      <c r="Y70" s="44"/>
    </row>
    <row r="71" spans="1:25" ht="12.75" customHeight="1" x14ac:dyDescent="0.25">
      <c r="A71" s="44"/>
      <c r="B71" s="69"/>
      <c r="C71" s="44" t="s">
        <v>79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:25" ht="12.75" customHeight="1" x14ac:dyDescent="0.25">
      <c r="C72" t="s">
        <v>144</v>
      </c>
      <c r="Q72" s="5"/>
    </row>
    <row r="73" spans="1:25" ht="12.75" customHeight="1" x14ac:dyDescent="0.25">
      <c r="F73" s="459" t="s">
        <v>80</v>
      </c>
      <c r="G73" s="448"/>
      <c r="H73" s="448"/>
      <c r="I73" s="448"/>
      <c r="J73" s="448"/>
      <c r="K73" s="448"/>
      <c r="L73" s="448"/>
      <c r="M73" s="448"/>
      <c r="N73" s="448"/>
      <c r="O73" s="449"/>
      <c r="Q73" s="5"/>
    </row>
    <row r="74" spans="1:25" ht="12.75" customHeight="1" x14ac:dyDescent="0.25">
      <c r="E74" s="5"/>
      <c r="F74" s="530">
        <v>34</v>
      </c>
      <c r="G74" s="449"/>
      <c r="H74" s="530">
        <v>35</v>
      </c>
      <c r="I74" s="449"/>
      <c r="J74" s="530">
        <v>36</v>
      </c>
      <c r="K74" s="449"/>
      <c r="L74" s="530">
        <v>35</v>
      </c>
      <c r="M74" s="449"/>
      <c r="N74" s="530">
        <v>27</v>
      </c>
      <c r="O74" s="449"/>
      <c r="Q74" s="5"/>
    </row>
    <row r="75" spans="1:25" ht="12.75" customHeight="1" x14ac:dyDescent="0.25">
      <c r="E75" s="5"/>
      <c r="F75" s="23"/>
      <c r="G75" s="23"/>
      <c r="H75" s="23"/>
      <c r="I75" s="23"/>
      <c r="J75" s="23"/>
      <c r="K75" s="23"/>
      <c r="L75" s="23"/>
      <c r="M75" s="23"/>
      <c r="N75" s="23"/>
      <c r="O75" s="23"/>
      <c r="Q75" s="5"/>
    </row>
    <row r="76" spans="1:25" ht="12.75" customHeight="1" x14ac:dyDescent="0.25">
      <c r="C76" s="15"/>
      <c r="D76" s="15"/>
      <c r="E76" s="5"/>
      <c r="Q76" s="5"/>
    </row>
    <row r="77" spans="1:25" ht="12.75" customHeight="1" x14ac:dyDescent="0.25">
      <c r="C77" s="5"/>
      <c r="D77" s="5"/>
      <c r="E77" s="5"/>
      <c r="Q77" s="5"/>
    </row>
    <row r="78" spans="1:25" ht="12.75" customHeight="1" x14ac:dyDescent="0.25">
      <c r="C78" s="5"/>
      <c r="D78" s="5"/>
      <c r="E78" s="5"/>
      <c r="Q78" s="5"/>
    </row>
    <row r="79" spans="1:25" ht="12.75" customHeight="1" x14ac:dyDescent="0.25">
      <c r="C79" s="5"/>
      <c r="D79" s="5"/>
      <c r="E79" s="5"/>
      <c r="Q79" s="5"/>
    </row>
    <row r="80" spans="1:25" ht="12.75" customHeight="1" x14ac:dyDescent="0.25">
      <c r="C80" s="5"/>
      <c r="D80" s="5"/>
      <c r="Q80" s="5"/>
    </row>
    <row r="81" spans="3:17" ht="12.75" customHeight="1" x14ac:dyDescent="0.25">
      <c r="C81" s="5"/>
      <c r="D81" s="5"/>
      <c r="Q81" s="5"/>
    </row>
    <row r="82" spans="3:17" ht="12.75" customHeight="1" x14ac:dyDescent="0.25">
      <c r="C82" s="5"/>
      <c r="D82" s="5"/>
      <c r="Q82" s="5"/>
    </row>
    <row r="83" spans="3:17" ht="12.75" customHeight="1" x14ac:dyDescent="0.25">
      <c r="C83" s="5"/>
      <c r="D83" s="5"/>
      <c r="Q83" s="5"/>
    </row>
    <row r="84" spans="3:17" ht="12.75" customHeight="1" x14ac:dyDescent="0.25">
      <c r="C84" s="5"/>
      <c r="D84" s="5"/>
      <c r="Q84" s="5"/>
    </row>
    <row r="85" spans="3:17" ht="12.75" customHeight="1" x14ac:dyDescent="0.25">
      <c r="C85" s="5"/>
      <c r="D85" s="5"/>
      <c r="Q85" s="5"/>
    </row>
    <row r="86" spans="3:17" ht="12.75" customHeight="1" x14ac:dyDescent="0.25">
      <c r="C86" s="5"/>
      <c r="D86" s="5"/>
      <c r="Q86" s="5"/>
    </row>
    <row r="87" spans="3:17" ht="12.75" customHeight="1" x14ac:dyDescent="0.25">
      <c r="Q87" s="5"/>
    </row>
    <row r="88" spans="3:17" ht="12.75" customHeight="1" x14ac:dyDescent="0.25">
      <c r="Q88" s="5"/>
    </row>
    <row r="89" spans="3:17" ht="12.75" customHeight="1" x14ac:dyDescent="0.25">
      <c r="Q89" s="5"/>
    </row>
    <row r="90" spans="3:17" ht="12.75" customHeight="1" x14ac:dyDescent="0.25">
      <c r="Q90" s="5"/>
    </row>
    <row r="91" spans="3:17" ht="12.75" customHeight="1" x14ac:dyDescent="0.25">
      <c r="Q91" s="5"/>
    </row>
    <row r="92" spans="3:17" ht="12.75" customHeight="1" x14ac:dyDescent="0.25">
      <c r="Q92" s="5"/>
    </row>
    <row r="93" spans="3:17" ht="12.75" customHeight="1" x14ac:dyDescent="0.25">
      <c r="Q93" s="5"/>
    </row>
    <row r="94" spans="3:17" ht="12.75" customHeight="1" x14ac:dyDescent="0.25">
      <c r="Q94" s="5"/>
    </row>
    <row r="95" spans="3:17" ht="12.75" customHeight="1" x14ac:dyDescent="0.25">
      <c r="Q95" s="5"/>
    </row>
    <row r="96" spans="3:17" ht="12.75" customHeight="1" x14ac:dyDescent="0.25">
      <c r="Q96" s="5"/>
    </row>
    <row r="97" spans="17:17" ht="12.75" customHeight="1" x14ac:dyDescent="0.25">
      <c r="Q97" s="5"/>
    </row>
    <row r="98" spans="17:17" ht="12.75" customHeight="1" x14ac:dyDescent="0.25">
      <c r="Q98" s="5"/>
    </row>
    <row r="99" spans="17:17" ht="12.75" customHeight="1" x14ac:dyDescent="0.25">
      <c r="Q99" s="5"/>
    </row>
    <row r="100" spans="17:17" ht="12.75" customHeight="1" x14ac:dyDescent="0.25">
      <c r="Q100" s="5"/>
    </row>
    <row r="101" spans="17:17" ht="12.75" customHeight="1" x14ac:dyDescent="0.25">
      <c r="Q101" s="5"/>
    </row>
    <row r="102" spans="17:17" ht="12.75" customHeight="1" x14ac:dyDescent="0.25">
      <c r="Q102" s="5"/>
    </row>
    <row r="103" spans="17:17" ht="12.75" customHeight="1" x14ac:dyDescent="0.25">
      <c r="Q103" s="5"/>
    </row>
    <row r="104" spans="17:17" ht="12.75" customHeight="1" x14ac:dyDescent="0.25">
      <c r="Q104" s="5"/>
    </row>
    <row r="105" spans="17:17" ht="12.75" customHeight="1" x14ac:dyDescent="0.25">
      <c r="Q105" s="5"/>
    </row>
    <row r="106" spans="17:17" ht="12.75" customHeight="1" x14ac:dyDescent="0.25">
      <c r="Q106" s="5"/>
    </row>
    <row r="107" spans="17:17" ht="12.75" customHeight="1" x14ac:dyDescent="0.25">
      <c r="Q107" s="5"/>
    </row>
    <row r="108" spans="17:17" ht="12.75" customHeight="1" x14ac:dyDescent="0.25">
      <c r="Q108" s="5"/>
    </row>
    <row r="109" spans="17:17" ht="12.75" customHeight="1" x14ac:dyDescent="0.25">
      <c r="Q109" s="5"/>
    </row>
    <row r="110" spans="17:17" ht="12.75" customHeight="1" x14ac:dyDescent="0.25">
      <c r="Q110" s="5"/>
    </row>
    <row r="111" spans="17:17" ht="12.75" customHeight="1" x14ac:dyDescent="0.25">
      <c r="Q111" s="5"/>
    </row>
    <row r="112" spans="17:17" ht="12.75" customHeight="1" x14ac:dyDescent="0.25">
      <c r="Q112" s="5"/>
    </row>
    <row r="113" spans="17:17" ht="12.75" customHeight="1" x14ac:dyDescent="0.25">
      <c r="Q113" s="5"/>
    </row>
    <row r="114" spans="17:17" ht="12.75" customHeight="1" x14ac:dyDescent="0.25">
      <c r="Q114" s="5"/>
    </row>
    <row r="115" spans="17:17" ht="12.75" customHeight="1" x14ac:dyDescent="0.25">
      <c r="Q115" s="5"/>
    </row>
    <row r="116" spans="17:17" ht="12.75" customHeight="1" x14ac:dyDescent="0.25">
      <c r="Q116" s="5"/>
    </row>
    <row r="117" spans="17:17" ht="12.75" customHeight="1" x14ac:dyDescent="0.25">
      <c r="Q117" s="5"/>
    </row>
    <row r="118" spans="17:17" ht="12.75" customHeight="1" x14ac:dyDescent="0.25">
      <c r="Q118" s="5"/>
    </row>
    <row r="119" spans="17:17" ht="12.75" customHeight="1" x14ac:dyDescent="0.25">
      <c r="Q119" s="5"/>
    </row>
    <row r="120" spans="17:17" ht="12.75" customHeight="1" x14ac:dyDescent="0.25">
      <c r="Q120" s="5"/>
    </row>
    <row r="121" spans="17:17" ht="12.75" customHeight="1" x14ac:dyDescent="0.25">
      <c r="Q121" s="5"/>
    </row>
    <row r="122" spans="17:17" ht="12.75" customHeight="1" x14ac:dyDescent="0.25">
      <c r="Q122" s="5"/>
    </row>
    <row r="123" spans="17:17" ht="12.75" customHeight="1" x14ac:dyDescent="0.25">
      <c r="Q123" s="5"/>
    </row>
    <row r="124" spans="17:17" ht="12.75" customHeight="1" x14ac:dyDescent="0.25">
      <c r="Q124" s="5"/>
    </row>
    <row r="125" spans="17:17" ht="12.75" customHeight="1" x14ac:dyDescent="0.25">
      <c r="Q125" s="5"/>
    </row>
    <row r="126" spans="17:17" ht="12.75" customHeight="1" x14ac:dyDescent="0.25">
      <c r="Q126" s="5"/>
    </row>
    <row r="127" spans="17:17" ht="12.75" customHeight="1" x14ac:dyDescent="0.25">
      <c r="Q127" s="5"/>
    </row>
    <row r="128" spans="17:17" ht="12.75" customHeight="1" x14ac:dyDescent="0.25">
      <c r="Q128" s="5"/>
    </row>
    <row r="129" spans="17:17" ht="12.75" customHeight="1" x14ac:dyDescent="0.25">
      <c r="Q129" s="5"/>
    </row>
    <row r="130" spans="17:17" ht="12.75" customHeight="1" x14ac:dyDescent="0.25">
      <c r="Q130" s="5"/>
    </row>
    <row r="131" spans="17:17" ht="12.75" customHeight="1" x14ac:dyDescent="0.25">
      <c r="Q131" s="5"/>
    </row>
    <row r="132" spans="17:17" ht="12.75" customHeight="1" x14ac:dyDescent="0.25">
      <c r="Q132" s="5"/>
    </row>
    <row r="133" spans="17:17" ht="12.75" customHeight="1" x14ac:dyDescent="0.25">
      <c r="Q133" s="5"/>
    </row>
    <row r="134" spans="17:17" ht="12.75" customHeight="1" x14ac:dyDescent="0.25">
      <c r="Q134" s="5"/>
    </row>
    <row r="135" spans="17:17" ht="12.75" customHeight="1" x14ac:dyDescent="0.25">
      <c r="Q135" s="5"/>
    </row>
    <row r="136" spans="17:17" ht="12.75" customHeight="1" x14ac:dyDescent="0.25">
      <c r="Q136" s="5"/>
    </row>
    <row r="137" spans="17:17" ht="12.75" customHeight="1" x14ac:dyDescent="0.25">
      <c r="Q137" s="5"/>
    </row>
    <row r="138" spans="17:17" ht="12.75" customHeight="1" x14ac:dyDescent="0.25">
      <c r="Q138" s="5"/>
    </row>
    <row r="139" spans="17:17" ht="12.75" customHeight="1" x14ac:dyDescent="0.25">
      <c r="Q139" s="5"/>
    </row>
    <row r="140" spans="17:17" ht="12.75" customHeight="1" x14ac:dyDescent="0.25">
      <c r="Q140" s="5"/>
    </row>
    <row r="141" spans="17:17" ht="12.75" customHeight="1" x14ac:dyDescent="0.25">
      <c r="Q141" s="5"/>
    </row>
    <row r="142" spans="17:17" ht="12.75" customHeight="1" x14ac:dyDescent="0.25">
      <c r="Q142" s="5"/>
    </row>
    <row r="143" spans="17:17" ht="12.75" customHeight="1" x14ac:dyDescent="0.25">
      <c r="Q143" s="5"/>
    </row>
    <row r="144" spans="17:17" ht="12.75" customHeight="1" x14ac:dyDescent="0.25">
      <c r="Q144" s="5"/>
    </row>
    <row r="145" spans="17:17" ht="12.75" customHeight="1" x14ac:dyDescent="0.25">
      <c r="Q145" s="5"/>
    </row>
    <row r="146" spans="17:17" ht="12.75" customHeight="1" x14ac:dyDescent="0.25">
      <c r="Q146" s="5"/>
    </row>
    <row r="147" spans="17:17" ht="12.75" customHeight="1" x14ac:dyDescent="0.25">
      <c r="Q147" s="5"/>
    </row>
    <row r="148" spans="17:17" ht="12.75" customHeight="1" x14ac:dyDescent="0.25">
      <c r="Q148" s="5"/>
    </row>
    <row r="149" spans="17:17" ht="12.75" customHeight="1" x14ac:dyDescent="0.25">
      <c r="Q149" s="5"/>
    </row>
    <row r="150" spans="17:17" ht="12.75" customHeight="1" x14ac:dyDescent="0.25">
      <c r="Q150" s="5"/>
    </row>
    <row r="151" spans="17:17" ht="12.75" customHeight="1" x14ac:dyDescent="0.25">
      <c r="Q151" s="5"/>
    </row>
    <row r="152" spans="17:17" ht="12.75" customHeight="1" x14ac:dyDescent="0.25">
      <c r="Q152" s="5"/>
    </row>
    <row r="153" spans="17:17" ht="12.75" customHeight="1" x14ac:dyDescent="0.25">
      <c r="Q153" s="5"/>
    </row>
    <row r="154" spans="17:17" ht="12.75" customHeight="1" x14ac:dyDescent="0.25">
      <c r="Q154" s="5"/>
    </row>
    <row r="155" spans="17:17" ht="12.75" customHeight="1" x14ac:dyDescent="0.25">
      <c r="Q155" s="5"/>
    </row>
    <row r="156" spans="17:17" ht="12.75" customHeight="1" x14ac:dyDescent="0.25">
      <c r="Q156" s="5"/>
    </row>
    <row r="157" spans="17:17" ht="12.75" customHeight="1" x14ac:dyDescent="0.25">
      <c r="Q157" s="5"/>
    </row>
    <row r="158" spans="17:17" ht="12.75" customHeight="1" x14ac:dyDescent="0.25">
      <c r="Q158" s="5"/>
    </row>
    <row r="159" spans="17:17" ht="12.75" customHeight="1" x14ac:dyDescent="0.25">
      <c r="Q159" s="5"/>
    </row>
    <row r="160" spans="17:17" ht="12.75" customHeight="1" x14ac:dyDescent="0.25">
      <c r="Q160" s="5"/>
    </row>
    <row r="161" spans="17:17" ht="12.75" customHeight="1" x14ac:dyDescent="0.25">
      <c r="Q161" s="5"/>
    </row>
    <row r="162" spans="17:17" ht="12.75" customHeight="1" x14ac:dyDescent="0.25">
      <c r="Q162" s="5"/>
    </row>
    <row r="163" spans="17:17" ht="12.75" customHeight="1" x14ac:dyDescent="0.25">
      <c r="Q163" s="5"/>
    </row>
    <row r="164" spans="17:17" ht="12.75" customHeight="1" x14ac:dyDescent="0.25">
      <c r="Q164" s="5"/>
    </row>
    <row r="165" spans="17:17" ht="12.75" customHeight="1" x14ac:dyDescent="0.25">
      <c r="Q165" s="5"/>
    </row>
    <row r="166" spans="17:17" ht="12.75" customHeight="1" x14ac:dyDescent="0.25">
      <c r="Q166" s="5"/>
    </row>
    <row r="167" spans="17:17" ht="12.75" customHeight="1" x14ac:dyDescent="0.25">
      <c r="Q167" s="5"/>
    </row>
    <row r="168" spans="17:17" ht="12.75" customHeight="1" x14ac:dyDescent="0.25">
      <c r="Q168" s="5"/>
    </row>
    <row r="169" spans="17:17" ht="12.75" customHeight="1" x14ac:dyDescent="0.25">
      <c r="Q169" s="5"/>
    </row>
    <row r="170" spans="17:17" ht="12.75" customHeight="1" x14ac:dyDescent="0.25">
      <c r="Q170" s="5"/>
    </row>
    <row r="171" spans="17:17" ht="12.75" customHeight="1" x14ac:dyDescent="0.25">
      <c r="Q171" s="5"/>
    </row>
    <row r="172" spans="17:17" ht="12.75" customHeight="1" x14ac:dyDescent="0.25">
      <c r="Q172" s="5"/>
    </row>
    <row r="173" spans="17:17" ht="12.75" customHeight="1" x14ac:dyDescent="0.25">
      <c r="Q173" s="5"/>
    </row>
    <row r="174" spans="17:17" ht="12.75" customHeight="1" x14ac:dyDescent="0.25">
      <c r="Q174" s="5"/>
    </row>
    <row r="175" spans="17:17" ht="12.75" customHeight="1" x14ac:dyDescent="0.25">
      <c r="Q175" s="5"/>
    </row>
    <row r="176" spans="17:17" ht="12.75" customHeight="1" x14ac:dyDescent="0.25">
      <c r="Q176" s="5"/>
    </row>
    <row r="177" spans="17:17" ht="12.75" customHeight="1" x14ac:dyDescent="0.25">
      <c r="Q177" s="5"/>
    </row>
    <row r="178" spans="17:17" ht="12.75" customHeight="1" x14ac:dyDescent="0.25">
      <c r="Q178" s="5"/>
    </row>
    <row r="179" spans="17:17" ht="12.75" customHeight="1" x14ac:dyDescent="0.25">
      <c r="Q179" s="5"/>
    </row>
    <row r="180" spans="17:17" ht="12.75" customHeight="1" x14ac:dyDescent="0.25">
      <c r="Q180" s="5"/>
    </row>
    <row r="181" spans="17:17" ht="12.75" customHeight="1" x14ac:dyDescent="0.25">
      <c r="Q181" s="5"/>
    </row>
    <row r="182" spans="17:17" ht="12.75" customHeight="1" x14ac:dyDescent="0.25">
      <c r="Q182" s="5"/>
    </row>
    <row r="183" spans="17:17" ht="12.75" customHeight="1" x14ac:dyDescent="0.25">
      <c r="Q183" s="5"/>
    </row>
    <row r="184" spans="17:17" ht="12.75" customHeight="1" x14ac:dyDescent="0.25">
      <c r="Q184" s="5"/>
    </row>
    <row r="185" spans="17:17" ht="12.75" customHeight="1" x14ac:dyDescent="0.25">
      <c r="Q185" s="5"/>
    </row>
    <row r="186" spans="17:17" ht="12.75" customHeight="1" x14ac:dyDescent="0.25">
      <c r="Q186" s="5"/>
    </row>
    <row r="187" spans="17:17" ht="12.75" customHeight="1" x14ac:dyDescent="0.25">
      <c r="Q187" s="5"/>
    </row>
    <row r="188" spans="17:17" ht="12.75" customHeight="1" x14ac:dyDescent="0.25">
      <c r="Q188" s="5"/>
    </row>
    <row r="189" spans="17:17" ht="12.75" customHeight="1" x14ac:dyDescent="0.25">
      <c r="Q189" s="5"/>
    </row>
    <row r="190" spans="17:17" ht="12.75" customHeight="1" x14ac:dyDescent="0.25">
      <c r="Q190" s="5"/>
    </row>
    <row r="191" spans="17:17" ht="12.75" customHeight="1" x14ac:dyDescent="0.25">
      <c r="Q191" s="5"/>
    </row>
    <row r="192" spans="17:17" ht="12.75" customHeight="1" x14ac:dyDescent="0.25">
      <c r="Q192" s="5"/>
    </row>
    <row r="193" spans="17:17" ht="12.75" customHeight="1" x14ac:dyDescent="0.25">
      <c r="Q193" s="5"/>
    </row>
    <row r="194" spans="17:17" ht="12.75" customHeight="1" x14ac:dyDescent="0.25">
      <c r="Q194" s="5"/>
    </row>
    <row r="195" spans="17:17" ht="12.75" customHeight="1" x14ac:dyDescent="0.25">
      <c r="Q195" s="5"/>
    </row>
    <row r="196" spans="17:17" ht="12.75" customHeight="1" x14ac:dyDescent="0.25">
      <c r="Q196" s="5"/>
    </row>
    <row r="197" spans="17:17" ht="12.75" customHeight="1" x14ac:dyDescent="0.25">
      <c r="Q197" s="5"/>
    </row>
    <row r="198" spans="17:17" ht="12.75" customHeight="1" x14ac:dyDescent="0.25">
      <c r="Q198" s="5"/>
    </row>
    <row r="199" spans="17:17" ht="12.75" customHeight="1" x14ac:dyDescent="0.25">
      <c r="Q199" s="5"/>
    </row>
    <row r="200" spans="17:17" ht="12.75" customHeight="1" x14ac:dyDescent="0.25">
      <c r="Q200" s="5"/>
    </row>
    <row r="201" spans="17:17" ht="12.75" customHeight="1" x14ac:dyDescent="0.25">
      <c r="Q201" s="5"/>
    </row>
    <row r="202" spans="17:17" ht="12.75" customHeight="1" x14ac:dyDescent="0.25">
      <c r="Q202" s="5"/>
    </row>
    <row r="203" spans="17:17" ht="12.75" customHeight="1" x14ac:dyDescent="0.25">
      <c r="Q203" s="5"/>
    </row>
    <row r="204" spans="17:17" ht="12.75" customHeight="1" x14ac:dyDescent="0.25">
      <c r="Q204" s="5"/>
    </row>
    <row r="205" spans="17:17" ht="12.75" customHeight="1" x14ac:dyDescent="0.25">
      <c r="Q205" s="5"/>
    </row>
    <row r="206" spans="17:17" ht="12.75" customHeight="1" x14ac:dyDescent="0.25">
      <c r="Q206" s="5"/>
    </row>
    <row r="207" spans="17:17" ht="12.75" customHeight="1" x14ac:dyDescent="0.25">
      <c r="Q207" s="5"/>
    </row>
    <row r="208" spans="17:17" ht="12.75" customHeight="1" x14ac:dyDescent="0.25">
      <c r="Q208" s="5"/>
    </row>
    <row r="209" spans="17:17" ht="12.75" customHeight="1" x14ac:dyDescent="0.25">
      <c r="Q209" s="5"/>
    </row>
    <row r="210" spans="17:17" ht="12.75" customHeight="1" x14ac:dyDescent="0.25">
      <c r="Q210" s="5"/>
    </row>
    <row r="211" spans="17:17" ht="12.75" customHeight="1" x14ac:dyDescent="0.25">
      <c r="Q211" s="5"/>
    </row>
    <row r="212" spans="17:17" ht="12.75" customHeight="1" x14ac:dyDescent="0.25">
      <c r="Q212" s="5"/>
    </row>
    <row r="213" spans="17:17" ht="12.75" customHeight="1" x14ac:dyDescent="0.25">
      <c r="Q213" s="5"/>
    </row>
    <row r="214" spans="17:17" ht="12.75" customHeight="1" x14ac:dyDescent="0.25">
      <c r="Q214" s="5"/>
    </row>
    <row r="215" spans="17:17" ht="12.75" customHeight="1" x14ac:dyDescent="0.25">
      <c r="Q215" s="5"/>
    </row>
    <row r="216" spans="17:17" ht="12.75" customHeight="1" x14ac:dyDescent="0.25">
      <c r="Q216" s="5"/>
    </row>
    <row r="217" spans="17:17" ht="12.75" customHeight="1" x14ac:dyDescent="0.25">
      <c r="Q217" s="5"/>
    </row>
    <row r="218" spans="17:17" ht="12.75" customHeight="1" x14ac:dyDescent="0.25">
      <c r="Q218" s="5"/>
    </row>
    <row r="219" spans="17:17" ht="12.75" customHeight="1" x14ac:dyDescent="0.25">
      <c r="Q219" s="5"/>
    </row>
    <row r="220" spans="17:17" ht="12.75" customHeight="1" x14ac:dyDescent="0.25">
      <c r="Q220" s="5"/>
    </row>
    <row r="221" spans="17:17" ht="12.75" customHeight="1" x14ac:dyDescent="0.25">
      <c r="Q221" s="5"/>
    </row>
    <row r="222" spans="17:17" ht="12.75" customHeight="1" x14ac:dyDescent="0.25">
      <c r="Q222" s="5"/>
    </row>
    <row r="223" spans="17:17" ht="12.75" customHeight="1" x14ac:dyDescent="0.25">
      <c r="Q223" s="5"/>
    </row>
    <row r="224" spans="17:17" ht="12.75" customHeight="1" x14ac:dyDescent="0.25">
      <c r="Q224" s="5"/>
    </row>
    <row r="225" spans="17:17" ht="12.75" customHeight="1" x14ac:dyDescent="0.25">
      <c r="Q225" s="5"/>
    </row>
    <row r="226" spans="17:17" ht="12.75" customHeight="1" x14ac:dyDescent="0.25">
      <c r="Q226" s="5"/>
    </row>
    <row r="227" spans="17:17" ht="12.75" customHeight="1" x14ac:dyDescent="0.25">
      <c r="Q227" s="5"/>
    </row>
    <row r="228" spans="17:17" ht="12.75" customHeight="1" x14ac:dyDescent="0.25">
      <c r="Q228" s="5"/>
    </row>
    <row r="229" spans="17:17" ht="12.75" customHeight="1" x14ac:dyDescent="0.25">
      <c r="Q229" s="5"/>
    </row>
    <row r="230" spans="17:17" ht="12.75" customHeight="1" x14ac:dyDescent="0.25">
      <c r="Q230" s="5"/>
    </row>
    <row r="231" spans="17:17" ht="12.75" customHeight="1" x14ac:dyDescent="0.25">
      <c r="Q231" s="5"/>
    </row>
    <row r="232" spans="17:17" ht="12.75" customHeight="1" x14ac:dyDescent="0.25">
      <c r="Q232" s="5"/>
    </row>
    <row r="233" spans="17:17" ht="12.75" customHeight="1" x14ac:dyDescent="0.25">
      <c r="Q233" s="5"/>
    </row>
    <row r="234" spans="17:17" ht="12.75" customHeight="1" x14ac:dyDescent="0.25">
      <c r="Q234" s="5"/>
    </row>
    <row r="235" spans="17:17" ht="12.75" customHeight="1" x14ac:dyDescent="0.25">
      <c r="Q235" s="5"/>
    </row>
    <row r="236" spans="17:17" ht="12.75" customHeight="1" x14ac:dyDescent="0.25">
      <c r="Q236" s="5"/>
    </row>
    <row r="237" spans="17:17" ht="12.75" customHeight="1" x14ac:dyDescent="0.25">
      <c r="Q237" s="5"/>
    </row>
    <row r="238" spans="17:17" ht="12.75" customHeight="1" x14ac:dyDescent="0.25">
      <c r="Q238" s="5"/>
    </row>
    <row r="239" spans="17:17" ht="12.75" customHeight="1" x14ac:dyDescent="0.25">
      <c r="Q239" s="5"/>
    </row>
    <row r="240" spans="17:17" ht="12.75" customHeight="1" x14ac:dyDescent="0.25">
      <c r="Q240" s="5"/>
    </row>
    <row r="241" spans="17:17" ht="12.75" customHeight="1" x14ac:dyDescent="0.25">
      <c r="Q241" s="5"/>
    </row>
    <row r="242" spans="17:17" ht="12.75" customHeight="1" x14ac:dyDescent="0.25">
      <c r="Q242" s="5"/>
    </row>
    <row r="243" spans="17:17" ht="12.75" customHeight="1" x14ac:dyDescent="0.25">
      <c r="Q243" s="5"/>
    </row>
    <row r="244" spans="17:17" ht="12.75" customHeight="1" x14ac:dyDescent="0.25">
      <c r="Q244" s="5"/>
    </row>
    <row r="245" spans="17:17" ht="12.75" customHeight="1" x14ac:dyDescent="0.25">
      <c r="Q245" s="5"/>
    </row>
    <row r="246" spans="17:17" ht="12.75" customHeight="1" x14ac:dyDescent="0.25">
      <c r="Q246" s="5"/>
    </row>
    <row r="247" spans="17:17" ht="12.75" customHeight="1" x14ac:dyDescent="0.25">
      <c r="Q247" s="5"/>
    </row>
    <row r="248" spans="17:17" ht="12.75" customHeight="1" x14ac:dyDescent="0.25">
      <c r="Q248" s="5"/>
    </row>
    <row r="249" spans="17:17" ht="12.75" customHeight="1" x14ac:dyDescent="0.25">
      <c r="Q249" s="5"/>
    </row>
    <row r="250" spans="17:17" ht="12.75" customHeight="1" x14ac:dyDescent="0.25">
      <c r="Q250" s="5"/>
    </row>
    <row r="251" spans="17:17" ht="12.75" customHeight="1" x14ac:dyDescent="0.25">
      <c r="Q251" s="5"/>
    </row>
    <row r="252" spans="17:17" ht="12.75" customHeight="1" x14ac:dyDescent="0.25">
      <c r="Q252" s="5"/>
    </row>
    <row r="253" spans="17:17" ht="12.75" customHeight="1" x14ac:dyDescent="0.25">
      <c r="Q253" s="5"/>
    </row>
    <row r="254" spans="17:17" ht="12.75" customHeight="1" x14ac:dyDescent="0.25">
      <c r="Q254" s="5"/>
    </row>
    <row r="255" spans="17:17" ht="12.75" customHeight="1" x14ac:dyDescent="0.25">
      <c r="Q255" s="5"/>
    </row>
    <row r="256" spans="17:17" ht="12.75" customHeight="1" x14ac:dyDescent="0.25">
      <c r="Q256" s="5"/>
    </row>
    <row r="257" spans="17:17" ht="12.75" customHeight="1" x14ac:dyDescent="0.25">
      <c r="Q257" s="5"/>
    </row>
    <row r="258" spans="17:17" ht="12.75" customHeight="1" x14ac:dyDescent="0.25">
      <c r="Q258" s="5"/>
    </row>
    <row r="259" spans="17:17" ht="12.75" customHeight="1" x14ac:dyDescent="0.25">
      <c r="Q259" s="5"/>
    </row>
    <row r="260" spans="17:17" ht="12.75" customHeight="1" x14ac:dyDescent="0.25">
      <c r="Q260" s="5"/>
    </row>
    <row r="261" spans="17:17" ht="12.75" customHeight="1" x14ac:dyDescent="0.25">
      <c r="Q261" s="5"/>
    </row>
    <row r="262" spans="17:17" ht="12.75" customHeight="1" x14ac:dyDescent="0.25">
      <c r="Q262" s="5"/>
    </row>
    <row r="263" spans="17:17" ht="12.75" customHeight="1" x14ac:dyDescent="0.25">
      <c r="Q263" s="5"/>
    </row>
    <row r="264" spans="17:17" ht="12.75" customHeight="1" x14ac:dyDescent="0.25">
      <c r="Q264" s="5"/>
    </row>
    <row r="265" spans="17:17" ht="12.75" customHeight="1" x14ac:dyDescent="0.25">
      <c r="Q265" s="5"/>
    </row>
    <row r="266" spans="17:17" ht="12.75" customHeight="1" x14ac:dyDescent="0.25">
      <c r="Q266" s="5"/>
    </row>
    <row r="267" spans="17:17" ht="12.75" customHeight="1" x14ac:dyDescent="0.25">
      <c r="Q267" s="5"/>
    </row>
    <row r="268" spans="17:17" ht="12.75" customHeight="1" x14ac:dyDescent="0.25">
      <c r="Q268" s="5"/>
    </row>
    <row r="269" spans="17:17" ht="12.75" customHeight="1" x14ac:dyDescent="0.25">
      <c r="Q269" s="5"/>
    </row>
    <row r="270" spans="17:17" ht="12.75" customHeight="1" x14ac:dyDescent="0.25">
      <c r="Q270" s="5"/>
    </row>
    <row r="271" spans="17:17" ht="12.75" customHeight="1" x14ac:dyDescent="0.25">
      <c r="Q271" s="5"/>
    </row>
    <row r="272" spans="17:17" ht="12.75" customHeight="1" x14ac:dyDescent="0.25">
      <c r="Q272" s="5"/>
    </row>
    <row r="273" spans="17:17" ht="12.75" customHeight="1" x14ac:dyDescent="0.25">
      <c r="Q273" s="5"/>
    </row>
    <row r="274" spans="17:17" ht="12.75" customHeight="1" x14ac:dyDescent="0.25">
      <c r="Q274" s="5"/>
    </row>
    <row r="275" spans="17:17" ht="15.75" customHeight="1" x14ac:dyDescent="0.25"/>
    <row r="276" spans="17:17" ht="15.75" customHeight="1" x14ac:dyDescent="0.25"/>
    <row r="277" spans="17:17" ht="15.75" customHeight="1" x14ac:dyDescent="0.25"/>
    <row r="278" spans="17:17" ht="15.75" customHeight="1" x14ac:dyDescent="0.25"/>
    <row r="279" spans="17:17" ht="15.75" customHeight="1" x14ac:dyDescent="0.25"/>
    <row r="280" spans="17:17" ht="15.75" customHeight="1" x14ac:dyDescent="0.25"/>
    <row r="281" spans="17:17" ht="15.75" customHeight="1" x14ac:dyDescent="0.25"/>
    <row r="282" spans="17:17" ht="15.75" customHeight="1" x14ac:dyDescent="0.25"/>
    <row r="283" spans="17:17" ht="15.75" customHeight="1" x14ac:dyDescent="0.25"/>
    <row r="284" spans="17:17" ht="15.75" customHeight="1" x14ac:dyDescent="0.25"/>
    <row r="285" spans="17:17" ht="15.75" customHeight="1" x14ac:dyDescent="0.25"/>
    <row r="286" spans="17:17" ht="15.75" customHeight="1" x14ac:dyDescent="0.25"/>
    <row r="287" spans="17:17" ht="15.75" customHeight="1" x14ac:dyDescent="0.25"/>
    <row r="288" spans="17:17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6">
    <mergeCell ref="F74:G74"/>
    <mergeCell ref="H74:I74"/>
    <mergeCell ref="J74:K74"/>
    <mergeCell ref="L74:M74"/>
    <mergeCell ref="N74:O74"/>
    <mergeCell ref="C67:E67"/>
    <mergeCell ref="F73:O73"/>
    <mergeCell ref="C60:E60"/>
    <mergeCell ref="C68:E68"/>
    <mergeCell ref="B29:P29"/>
    <mergeCell ref="B57:B58"/>
    <mergeCell ref="P57:P58"/>
    <mergeCell ref="C57:C58"/>
    <mergeCell ref="D57:E57"/>
    <mergeCell ref="D58:E58"/>
    <mergeCell ref="C59:E59"/>
    <mergeCell ref="B53:E53"/>
    <mergeCell ref="B56:E56"/>
    <mergeCell ref="B54:E54"/>
    <mergeCell ref="B69:E69"/>
    <mergeCell ref="C70:D70"/>
    <mergeCell ref="C49:D50"/>
    <mergeCell ref="B49:B50"/>
    <mergeCell ref="C66:E66"/>
    <mergeCell ref="C65:E65"/>
    <mergeCell ref="C61:E61"/>
    <mergeCell ref="C62:E62"/>
    <mergeCell ref="C63:E63"/>
    <mergeCell ref="C64:E64"/>
    <mergeCell ref="B2:C2"/>
    <mergeCell ref="P44:P45"/>
    <mergeCell ref="C33:D34"/>
    <mergeCell ref="B32:E32"/>
    <mergeCell ref="B33:B34"/>
    <mergeCell ref="F10:O10"/>
    <mergeCell ref="C15:E15"/>
    <mergeCell ref="C39:D40"/>
    <mergeCell ref="C37:D37"/>
    <mergeCell ref="C38:D38"/>
    <mergeCell ref="B28:E28"/>
    <mergeCell ref="C24:D24"/>
    <mergeCell ref="C18:E18"/>
    <mergeCell ref="B10:B11"/>
    <mergeCell ref="E10:E11"/>
    <mergeCell ref="B42:E42"/>
    <mergeCell ref="Q19:Q22"/>
    <mergeCell ref="Q13:Q14"/>
    <mergeCell ref="C10:C11"/>
    <mergeCell ref="F11:G11"/>
    <mergeCell ref="C35:D35"/>
    <mergeCell ref="X10:Y10"/>
    <mergeCell ref="S11:V11"/>
    <mergeCell ref="N11:O11"/>
    <mergeCell ref="P10:P11"/>
    <mergeCell ref="L11:M11"/>
    <mergeCell ref="C41:D41"/>
    <mergeCell ref="B39:B40"/>
    <mergeCell ref="H11:I11"/>
    <mergeCell ref="J11:K11"/>
    <mergeCell ref="C36:D36"/>
    <mergeCell ref="C48:D48"/>
    <mergeCell ref="C46:D46"/>
    <mergeCell ref="C44:D45"/>
    <mergeCell ref="C43:D43"/>
    <mergeCell ref="B44:B45"/>
    <mergeCell ref="C47:D47"/>
  </mergeCells>
  <conditionalFormatting sqref="E76 C78:D78">
    <cfRule type="cellIs" dxfId="443" priority="1" operator="greaterThan">
      <formula>0</formula>
    </cfRule>
  </conditionalFormatting>
  <conditionalFormatting sqref="V13">
    <cfRule type="cellIs" dxfId="442" priority="2" operator="lessThan">
      <formula>$U$13</formula>
    </cfRule>
  </conditionalFormatting>
  <conditionalFormatting sqref="V14">
    <cfRule type="cellIs" dxfId="441" priority="3" operator="lessThan">
      <formula>$U$14</formula>
    </cfRule>
  </conditionalFormatting>
  <conditionalFormatting sqref="V16">
    <cfRule type="cellIs" dxfId="440" priority="4" operator="lessThan">
      <formula>$U$16</formula>
    </cfRule>
  </conditionalFormatting>
  <conditionalFormatting sqref="F51:O51">
    <cfRule type="cellIs" dxfId="439" priority="5" operator="lessThan">
      <formula>$F$42/2</formula>
    </cfRule>
  </conditionalFormatting>
  <conditionalFormatting sqref="P54">
    <cfRule type="cellIs" dxfId="438" priority="6" operator="lessThan">
      <formula>#REF!</formula>
    </cfRule>
  </conditionalFormatting>
  <conditionalFormatting sqref="P54">
    <cfRule type="cellIs" dxfId="437" priority="7" operator="greaterThan">
      <formula>#REF!</formula>
    </cfRule>
  </conditionalFormatting>
  <conditionalFormatting sqref="F56">
    <cfRule type="cellIs" dxfId="436" priority="8" operator="lessThan">
      <formula>$F$74</formula>
    </cfRule>
  </conditionalFormatting>
  <conditionalFormatting sqref="F56">
    <cfRule type="cellIs" dxfId="435" priority="9" operator="greaterThan">
      <formula>$F$74</formula>
    </cfRule>
  </conditionalFormatting>
  <conditionalFormatting sqref="G56">
    <cfRule type="cellIs" dxfId="434" priority="10" operator="lessThan">
      <formula>$F$74</formula>
    </cfRule>
  </conditionalFormatting>
  <conditionalFormatting sqref="G56">
    <cfRule type="cellIs" dxfId="433" priority="11" operator="greaterThan">
      <formula>$F$74</formula>
    </cfRule>
  </conditionalFormatting>
  <conditionalFormatting sqref="H74">
    <cfRule type="cellIs" dxfId="432" priority="12" operator="greaterThan">
      <formula>$H$74</formula>
    </cfRule>
  </conditionalFormatting>
  <conditionalFormatting sqref="H56">
    <cfRule type="cellIs" dxfId="431" priority="13" operator="lessThan">
      <formula>$H$74</formula>
    </cfRule>
  </conditionalFormatting>
  <conditionalFormatting sqref="H56">
    <cfRule type="cellIs" dxfId="430" priority="14" operator="greaterThan">
      <formula>$H$74</formula>
    </cfRule>
  </conditionalFormatting>
  <conditionalFormatting sqref="I56">
    <cfRule type="cellIs" dxfId="429" priority="15" operator="lessThan">
      <formula>$H$74</formula>
    </cfRule>
  </conditionalFormatting>
  <conditionalFormatting sqref="I56">
    <cfRule type="cellIs" dxfId="428" priority="16" operator="greaterThan">
      <formula>$H$74</formula>
    </cfRule>
  </conditionalFormatting>
  <conditionalFormatting sqref="J56">
    <cfRule type="cellIs" dxfId="427" priority="17" operator="lessThan">
      <formula>$J$74</formula>
    </cfRule>
  </conditionalFormatting>
  <conditionalFormatting sqref="J56">
    <cfRule type="cellIs" dxfId="426" priority="18" operator="greaterThan">
      <formula>$J$74</formula>
    </cfRule>
  </conditionalFormatting>
  <conditionalFormatting sqref="K56">
    <cfRule type="cellIs" dxfId="425" priority="19" operator="lessThan">
      <formula>$J$74</formula>
    </cfRule>
  </conditionalFormatting>
  <conditionalFormatting sqref="K56">
    <cfRule type="cellIs" dxfId="424" priority="20" operator="greaterThan">
      <formula>$J$74</formula>
    </cfRule>
  </conditionalFormatting>
  <conditionalFormatting sqref="L56">
    <cfRule type="cellIs" dxfId="423" priority="21" operator="lessThan">
      <formula>$L$74</formula>
    </cfRule>
  </conditionalFormatting>
  <conditionalFormatting sqref="L56">
    <cfRule type="cellIs" dxfId="422" priority="22" operator="greaterThan">
      <formula>$L$74</formula>
    </cfRule>
  </conditionalFormatting>
  <conditionalFormatting sqref="M56">
    <cfRule type="cellIs" dxfId="421" priority="23" operator="lessThan">
      <formula>$L$74</formula>
    </cfRule>
  </conditionalFormatting>
  <conditionalFormatting sqref="M56">
    <cfRule type="cellIs" dxfId="420" priority="24" operator="greaterThan">
      <formula>$L$74</formula>
    </cfRule>
  </conditionalFormatting>
  <conditionalFormatting sqref="N56">
    <cfRule type="cellIs" dxfId="419" priority="25" operator="lessThan">
      <formula>$N$74</formula>
    </cfRule>
  </conditionalFormatting>
  <conditionalFormatting sqref="N56">
    <cfRule type="cellIs" dxfId="418" priority="26" operator="greaterThan">
      <formula>$N$74</formula>
    </cfRule>
  </conditionalFormatting>
  <conditionalFormatting sqref="O56">
    <cfRule type="cellIs" dxfId="417" priority="27" operator="lessThan">
      <formula>$N$74</formula>
    </cfRule>
  </conditionalFormatting>
  <conditionalFormatting sqref="O56">
    <cfRule type="cellIs" dxfId="416" priority="28" operator="greaterThan">
      <formula>$N$74</formula>
    </cfRule>
  </conditionalFormatting>
  <conditionalFormatting sqref="N53:O53">
    <cfRule type="cellIs" dxfId="415" priority="29" operator="lessThan">
      <formula>#REF!</formula>
    </cfRule>
  </conditionalFormatting>
  <conditionalFormatting sqref="N53:O53">
    <cfRule type="cellIs" dxfId="414" priority="30" operator="greaterThan">
      <formula>#REF!</formula>
    </cfRule>
  </conditionalFormatting>
  <conditionalFormatting sqref="H52">
    <cfRule type="cellIs" dxfId="413" priority="31" operator="lessThan">
      <formula>$H$53</formula>
    </cfRule>
  </conditionalFormatting>
  <conditionalFormatting sqref="H52">
    <cfRule type="cellIs" dxfId="412" priority="32" operator="greaterThan">
      <formula>$H$53</formula>
    </cfRule>
  </conditionalFormatting>
  <conditionalFormatting sqref="I52">
    <cfRule type="cellIs" dxfId="411" priority="33" operator="lessThan">
      <formula>$I$53</formula>
    </cfRule>
  </conditionalFormatting>
  <conditionalFormatting sqref="I52">
    <cfRule type="cellIs" dxfId="410" priority="34" operator="greaterThan">
      <formula>$I$53</formula>
    </cfRule>
  </conditionalFormatting>
  <conditionalFormatting sqref="J52">
    <cfRule type="cellIs" dxfId="409" priority="35" operator="lessThan">
      <formula>$J$53</formula>
    </cfRule>
  </conditionalFormatting>
  <conditionalFormatting sqref="J52">
    <cfRule type="cellIs" dxfId="408" priority="36" operator="greaterThan">
      <formula>$J$53</formula>
    </cfRule>
  </conditionalFormatting>
  <conditionalFormatting sqref="K52">
    <cfRule type="cellIs" dxfId="407" priority="37" operator="lessThan">
      <formula>$K$53</formula>
    </cfRule>
  </conditionalFormatting>
  <conditionalFormatting sqref="K52">
    <cfRule type="cellIs" dxfId="406" priority="38" operator="greaterThan">
      <formula>$K$53</formula>
    </cfRule>
  </conditionalFormatting>
  <conditionalFormatting sqref="L52">
    <cfRule type="cellIs" dxfId="405" priority="39" operator="lessThan">
      <formula>$L$53</formula>
    </cfRule>
  </conditionalFormatting>
  <conditionalFormatting sqref="L52">
    <cfRule type="cellIs" dxfId="404" priority="40" operator="greaterThan">
      <formula>$L$53</formula>
    </cfRule>
  </conditionalFormatting>
  <conditionalFormatting sqref="M52">
    <cfRule type="cellIs" dxfId="403" priority="41" operator="lessThan">
      <formula>$M$53</formula>
    </cfRule>
  </conditionalFormatting>
  <conditionalFormatting sqref="M52">
    <cfRule type="cellIs" dxfId="402" priority="42" operator="greaterThan">
      <formula>$M$53</formula>
    </cfRule>
  </conditionalFormatting>
  <conditionalFormatting sqref="N52">
    <cfRule type="cellIs" dxfId="401" priority="43" operator="lessThan">
      <formula>$N$53</formula>
    </cfRule>
  </conditionalFormatting>
  <conditionalFormatting sqref="N52">
    <cfRule type="cellIs" dxfId="400" priority="44" operator="greaterThan">
      <formula>$N$53</formula>
    </cfRule>
  </conditionalFormatting>
  <conditionalFormatting sqref="O52">
    <cfRule type="cellIs" dxfId="399" priority="45" operator="lessThan">
      <formula>$O$53</formula>
    </cfRule>
  </conditionalFormatting>
  <conditionalFormatting sqref="O52">
    <cfRule type="cellIs" dxfId="398" priority="46" operator="greaterThan">
      <formula>$O$53</formula>
    </cfRule>
  </conditionalFormatting>
  <dataValidations count="5">
    <dataValidation type="list" allowBlank="1" showErrorMessage="1" sqref="D13:D14">
      <formula1>$T$21:$T$24</formula1>
    </dataValidation>
    <dataValidation type="list" allowBlank="1" showErrorMessage="1" sqref="E33:E41 E43:E50 F54:O54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$Y$13:$Y$16</formula1>
    </dataValidation>
    <dataValidation type="list" allowBlank="1" showErrorMessage="1" sqref="C30:C31">
      <formula1>$Y$12:$Y$20</formula1>
    </dataValidation>
  </dataValidations>
  <printOptions horizontalCentered="1"/>
  <pageMargins left="0.78740157480314965" right="0.39370078740157483" top="0.98425196850393704" bottom="0.98425196850393704" header="0" footer="0"/>
  <pageSetup paperSize="9" scale="2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zoomScale="70" zoomScaleNormal="70" workbookViewId="0">
      <pane ySplit="11" topLeftCell="A12" activePane="bottomLeft" state="frozen"/>
      <selection pane="bottomLeft" activeCell="E46" sqref="E46"/>
    </sheetView>
  </sheetViews>
  <sheetFormatPr defaultColWidth="14.44140625" defaultRowHeight="15" customHeight="1" x14ac:dyDescent="0.25"/>
  <cols>
    <col min="1" max="1" width="21.44140625" customWidth="1"/>
    <col min="2" max="2" width="3.44140625" customWidth="1"/>
    <col min="3" max="3" width="31.5546875" customWidth="1"/>
    <col min="4" max="4" width="15.88671875" customWidth="1"/>
    <col min="5" max="5" width="8.77734375" customWidth="1"/>
    <col min="6" max="9" width="5.77734375" customWidth="1"/>
    <col min="10" max="10" width="5.44140625" customWidth="1"/>
    <col min="11" max="11" width="5.21875" customWidth="1"/>
    <col min="12" max="13" width="5.77734375" customWidth="1"/>
    <col min="14" max="14" width="7.21875" customWidth="1"/>
    <col min="15" max="15" width="5.77734375" customWidth="1"/>
    <col min="16" max="16" width="21.21875" customWidth="1"/>
    <col min="17" max="17" width="8" customWidth="1"/>
    <col min="18" max="19" width="8.77734375" customWidth="1"/>
    <col min="20" max="20" width="19.44140625" customWidth="1"/>
    <col min="21" max="22" width="14.21875" customWidth="1"/>
    <col min="23" max="23" width="15.77734375" customWidth="1"/>
    <col min="24" max="24" width="40.21875" customWidth="1"/>
    <col min="25" max="25" width="24.5546875" customWidth="1"/>
  </cols>
  <sheetData>
    <row r="1" spans="1:25" ht="20.25" customHeight="1" x14ac:dyDescent="0.4">
      <c r="B1" s="2" t="s">
        <v>1</v>
      </c>
      <c r="Q1" s="5"/>
    </row>
    <row r="2" spans="1:25" ht="12.75" customHeight="1" x14ac:dyDescent="0.3">
      <c r="B2" s="11" t="s">
        <v>105</v>
      </c>
      <c r="C2" s="11"/>
      <c r="D2" s="13"/>
      <c r="E2" s="15"/>
      <c r="L2" s="15"/>
      <c r="M2" s="15"/>
      <c r="N2" s="15"/>
      <c r="O2" s="15"/>
      <c r="Q2" s="5"/>
    </row>
    <row r="3" spans="1:25" ht="12.75" customHeight="1" x14ac:dyDescent="0.25">
      <c r="B3" s="6" t="s">
        <v>15</v>
      </c>
      <c r="L3" s="17"/>
      <c r="M3" s="17"/>
      <c r="N3" s="17"/>
      <c r="Q3" s="5"/>
    </row>
    <row r="4" spans="1:25" ht="12.75" customHeight="1" x14ac:dyDescent="0.25">
      <c r="B4" s="6" t="s">
        <v>16</v>
      </c>
      <c r="L4" s="17"/>
      <c r="M4" s="17"/>
      <c r="N4" s="17"/>
      <c r="Q4" s="5"/>
    </row>
    <row r="5" spans="1:25" ht="12.75" customHeight="1" x14ac:dyDescent="0.25">
      <c r="B5" s="6" t="s">
        <v>17</v>
      </c>
      <c r="D5" s="15" t="str">
        <f>IF($C$30=0," ",$C$30)</f>
        <v>język obcy nowożytny</v>
      </c>
      <c r="H5" s="15" t="str">
        <f>IF(C31=0," ",C31)</f>
        <v>matematyka</v>
      </c>
      <c r="L5" s="17"/>
      <c r="M5" s="17"/>
      <c r="N5" s="17"/>
      <c r="Q5" s="5"/>
    </row>
    <row r="6" spans="1:25" ht="12.75" customHeight="1" x14ac:dyDescent="0.25">
      <c r="B6" s="6" t="s">
        <v>23</v>
      </c>
      <c r="D6" s="15"/>
      <c r="H6" s="15"/>
      <c r="L6" s="17"/>
      <c r="M6" s="17"/>
      <c r="N6" s="17"/>
      <c r="Q6" s="5"/>
    </row>
    <row r="7" spans="1:25" ht="12.75" customHeight="1" x14ac:dyDescent="0.25">
      <c r="B7" s="6"/>
      <c r="C7" s="27" t="s">
        <v>108</v>
      </c>
      <c r="D7" s="106" t="s">
        <v>109</v>
      </c>
      <c r="H7" s="15"/>
      <c r="L7" s="17"/>
      <c r="M7" s="17"/>
      <c r="N7" s="17"/>
      <c r="Q7" s="5"/>
    </row>
    <row r="8" spans="1:25" ht="12.75" customHeight="1" x14ac:dyDescent="0.25">
      <c r="B8" s="6"/>
      <c r="C8" s="27" t="s">
        <v>112</v>
      </c>
      <c r="D8" s="106" t="s">
        <v>113</v>
      </c>
      <c r="H8" s="15"/>
      <c r="L8" s="17"/>
      <c r="M8" s="17"/>
      <c r="N8" s="17"/>
      <c r="Q8" s="5"/>
    </row>
    <row r="9" spans="1:25" ht="12.75" customHeight="1" x14ac:dyDescent="0.25">
      <c r="Q9" s="5"/>
    </row>
    <row r="10" spans="1:25" ht="24.75" customHeight="1" x14ac:dyDescent="0.25">
      <c r="B10" s="515" t="s">
        <v>4</v>
      </c>
      <c r="C10" s="507" t="s">
        <v>5</v>
      </c>
      <c r="D10" s="58"/>
      <c r="E10" s="516"/>
      <c r="F10" s="504" t="s">
        <v>6</v>
      </c>
      <c r="G10" s="448"/>
      <c r="H10" s="448"/>
      <c r="I10" s="448"/>
      <c r="J10" s="448"/>
      <c r="K10" s="448"/>
      <c r="L10" s="448"/>
      <c r="M10" s="448"/>
      <c r="N10" s="448"/>
      <c r="O10" s="449"/>
      <c r="P10" s="506" t="s">
        <v>45</v>
      </c>
      <c r="Q10" s="7"/>
      <c r="X10" s="459" t="s">
        <v>7</v>
      </c>
      <c r="Y10" s="449"/>
    </row>
    <row r="11" spans="1:25" ht="25.5" customHeight="1" x14ac:dyDescent="0.25">
      <c r="B11" s="455"/>
      <c r="C11" s="469"/>
      <c r="D11" s="59"/>
      <c r="E11" s="474"/>
      <c r="F11" s="504" t="s">
        <v>8</v>
      </c>
      <c r="G11" s="449"/>
      <c r="H11" s="504" t="s">
        <v>9</v>
      </c>
      <c r="I11" s="449"/>
      <c r="J11" s="504" t="s">
        <v>10</v>
      </c>
      <c r="K11" s="449"/>
      <c r="L11" s="504" t="s">
        <v>11</v>
      </c>
      <c r="M11" s="449"/>
      <c r="N11" s="505" t="s">
        <v>46</v>
      </c>
      <c r="O11" s="449"/>
      <c r="P11" s="455"/>
      <c r="Q11" s="7"/>
      <c r="S11" s="459" t="s">
        <v>47</v>
      </c>
      <c r="T11" s="448"/>
      <c r="U11" s="448"/>
      <c r="V11" s="449"/>
      <c r="X11" s="8" t="s">
        <v>48</v>
      </c>
      <c r="Y11" s="40" t="s">
        <v>49</v>
      </c>
    </row>
    <row r="12" spans="1:25" ht="12.75" customHeight="1" x14ac:dyDescent="0.25">
      <c r="A12" s="9"/>
      <c r="B12" s="10">
        <v>1</v>
      </c>
      <c r="C12" s="61" t="s">
        <v>14</v>
      </c>
      <c r="D12" s="63"/>
      <c r="E12" s="73" t="str">
        <f>IF(C29="język obcy nowożytny","R","P")</f>
        <v>P</v>
      </c>
      <c r="F12" s="67">
        <v>3</v>
      </c>
      <c r="G12" s="67">
        <v>3</v>
      </c>
      <c r="H12" s="67">
        <v>3</v>
      </c>
      <c r="I12" s="67">
        <v>3</v>
      </c>
      <c r="J12" s="67">
        <v>3</v>
      </c>
      <c r="K12" s="67">
        <v>3</v>
      </c>
      <c r="L12" s="67">
        <v>3</v>
      </c>
      <c r="M12" s="67">
        <v>3</v>
      </c>
      <c r="N12" s="67">
        <v>4</v>
      </c>
      <c r="O12" s="67">
        <v>4</v>
      </c>
      <c r="P12" s="21">
        <f t="shared" ref="P12:P28" si="0">SUM(F12:O12)/2</f>
        <v>16</v>
      </c>
      <c r="Q12" s="23"/>
      <c r="S12" s="25"/>
      <c r="T12" s="25" t="s">
        <v>51</v>
      </c>
      <c r="U12" s="25" t="s">
        <v>52</v>
      </c>
      <c r="V12" s="25" t="s">
        <v>53</v>
      </c>
      <c r="X12" s="25"/>
      <c r="Y12" s="25"/>
    </row>
    <row r="13" spans="1:25" ht="12.75" customHeight="1" x14ac:dyDescent="0.25">
      <c r="A13" s="9"/>
      <c r="B13" s="10">
        <v>2</v>
      </c>
      <c r="C13" s="61" t="s">
        <v>25</v>
      </c>
      <c r="D13" s="50" t="s">
        <v>54</v>
      </c>
      <c r="E13" s="73" t="str">
        <f>IF(C30="język obcy nowożytny","R","P")</f>
        <v>R</v>
      </c>
      <c r="F13" s="67">
        <v>2</v>
      </c>
      <c r="G13" s="67">
        <v>2</v>
      </c>
      <c r="H13" s="67">
        <v>2</v>
      </c>
      <c r="I13" s="67">
        <v>2</v>
      </c>
      <c r="J13" s="67">
        <v>2</v>
      </c>
      <c r="K13" s="67">
        <v>2</v>
      </c>
      <c r="L13" s="67">
        <v>3</v>
      </c>
      <c r="M13" s="67">
        <v>3</v>
      </c>
      <c r="N13" s="67">
        <v>3</v>
      </c>
      <c r="O13" s="67">
        <v>3</v>
      </c>
      <c r="P13" s="21">
        <f t="shared" si="0"/>
        <v>12</v>
      </c>
      <c r="Q13" s="454">
        <f>SUM(P13:P14)</f>
        <v>20</v>
      </c>
      <c r="S13" s="25" t="s">
        <v>56</v>
      </c>
      <c r="T13" s="53" t="s">
        <v>108</v>
      </c>
      <c r="U13" s="18">
        <v>650</v>
      </c>
      <c r="V13" s="18" t="e">
        <f>SUMIF($E$33:$E$39,$T13,#REF!)+SUMIF($E$41:$E$48,$T13,#REF!)</f>
        <v>#REF!</v>
      </c>
      <c r="X13" s="25" t="s">
        <v>14</v>
      </c>
      <c r="Y13" s="25" t="s">
        <v>25</v>
      </c>
    </row>
    <row r="14" spans="1:25" ht="12.75" customHeight="1" x14ac:dyDescent="0.25">
      <c r="A14" s="9"/>
      <c r="B14" s="10">
        <v>3</v>
      </c>
      <c r="C14" s="61" t="s">
        <v>57</v>
      </c>
      <c r="D14" s="50" t="s">
        <v>58</v>
      </c>
      <c r="E14" s="73" t="s">
        <v>50</v>
      </c>
      <c r="F14" s="67">
        <v>2</v>
      </c>
      <c r="G14" s="67">
        <v>2</v>
      </c>
      <c r="H14" s="67">
        <v>2</v>
      </c>
      <c r="I14" s="67">
        <v>2</v>
      </c>
      <c r="J14" s="67">
        <v>2</v>
      </c>
      <c r="K14" s="67">
        <v>2</v>
      </c>
      <c r="L14" s="67">
        <v>1</v>
      </c>
      <c r="M14" s="67">
        <v>1</v>
      </c>
      <c r="N14" s="67">
        <v>1</v>
      </c>
      <c r="O14" s="67">
        <v>1</v>
      </c>
      <c r="P14" s="21">
        <f t="shared" si="0"/>
        <v>8</v>
      </c>
      <c r="Q14" s="455"/>
      <c r="S14" s="25" t="s">
        <v>59</v>
      </c>
      <c r="T14" s="53" t="s">
        <v>112</v>
      </c>
      <c r="U14" s="18">
        <v>450</v>
      </c>
      <c r="V14" s="18" t="e">
        <f>SUMIF($E$33:$E$39,$T14,#REF!)+SUMIF($E$41:$E$48,$T14,#REF!)</f>
        <v>#REF!</v>
      </c>
      <c r="X14" s="25" t="s">
        <v>30</v>
      </c>
      <c r="Y14" s="25" t="s">
        <v>27</v>
      </c>
    </row>
    <row r="15" spans="1:25" ht="12.75" customHeight="1" x14ac:dyDescent="0.25">
      <c r="A15" s="9"/>
      <c r="B15" s="10">
        <v>4</v>
      </c>
      <c r="C15" s="512" t="s">
        <v>60</v>
      </c>
      <c r="D15" s="448"/>
      <c r="E15" s="449"/>
      <c r="F15" s="67">
        <v>1</v>
      </c>
      <c r="G15" s="67">
        <v>1</v>
      </c>
      <c r="H15" s="67"/>
      <c r="I15" s="67"/>
      <c r="J15" s="67"/>
      <c r="K15" s="67"/>
      <c r="L15" s="67"/>
      <c r="M15" s="67"/>
      <c r="N15" s="67"/>
      <c r="O15" s="67"/>
      <c r="P15" s="21">
        <f t="shared" si="0"/>
        <v>1</v>
      </c>
      <c r="Q15" s="23"/>
      <c r="S15" s="723" t="s">
        <v>168</v>
      </c>
      <c r="T15" s="724" t="s">
        <v>341</v>
      </c>
      <c r="U15" s="18">
        <f>7*15</f>
        <v>105</v>
      </c>
      <c r="X15" s="25" t="s">
        <v>31</v>
      </c>
      <c r="Y15" s="25" t="s">
        <v>32</v>
      </c>
    </row>
    <row r="16" spans="1:25" ht="12.75" customHeight="1" x14ac:dyDescent="0.25">
      <c r="A16" s="9"/>
      <c r="B16" s="10">
        <v>5</v>
      </c>
      <c r="C16" s="61" t="s">
        <v>27</v>
      </c>
      <c r="D16" s="63"/>
      <c r="E16" s="73" t="str">
        <f>IF(OR($C$30=C16,$C$31=C16),"R","P")</f>
        <v>P</v>
      </c>
      <c r="F16" s="67">
        <v>2</v>
      </c>
      <c r="G16" s="67">
        <v>2</v>
      </c>
      <c r="H16" s="67">
        <v>2</v>
      </c>
      <c r="I16" s="67">
        <v>2</v>
      </c>
      <c r="J16" s="67">
        <v>2</v>
      </c>
      <c r="K16" s="67">
        <v>2</v>
      </c>
      <c r="L16" s="67">
        <v>1</v>
      </c>
      <c r="M16" s="67">
        <v>1</v>
      </c>
      <c r="N16" s="67">
        <v>1</v>
      </c>
      <c r="O16" s="67">
        <v>1</v>
      </c>
      <c r="P16" s="21">
        <f t="shared" si="0"/>
        <v>8</v>
      </c>
      <c r="Q16" s="23"/>
      <c r="S16" s="55"/>
      <c r="T16" s="56"/>
      <c r="U16" s="23"/>
      <c r="V16" s="23"/>
      <c r="X16" s="25" t="s">
        <v>34</v>
      </c>
      <c r="Y16" s="25" t="s">
        <v>35</v>
      </c>
    </row>
    <row r="17" spans="1:25" ht="12.75" customHeight="1" x14ac:dyDescent="0.25">
      <c r="A17" s="9"/>
      <c r="B17" s="10">
        <v>6</v>
      </c>
      <c r="C17" s="61" t="s">
        <v>30</v>
      </c>
      <c r="D17" s="78"/>
      <c r="E17" s="73" t="str">
        <f>IF(OR($C$30=C17,$C$31=C17),"R","P")</f>
        <v>P</v>
      </c>
      <c r="F17" s="67"/>
      <c r="G17" s="67"/>
      <c r="H17" s="67"/>
      <c r="I17" s="67"/>
      <c r="J17" s="67"/>
      <c r="K17" s="67"/>
      <c r="L17" s="67">
        <v>1</v>
      </c>
      <c r="M17" s="67">
        <v>1</v>
      </c>
      <c r="N17" s="67">
        <v>1</v>
      </c>
      <c r="O17" s="67">
        <v>1</v>
      </c>
      <c r="P17" s="21">
        <f t="shared" si="0"/>
        <v>2</v>
      </c>
      <c r="Q17" s="23"/>
      <c r="X17" s="25" t="s">
        <v>36</v>
      </c>
      <c r="Y17" s="25" t="s">
        <v>37</v>
      </c>
    </row>
    <row r="18" spans="1:25" ht="12.75" customHeight="1" x14ac:dyDescent="0.25">
      <c r="A18" s="9"/>
      <c r="B18" s="10">
        <v>7</v>
      </c>
      <c r="C18" s="512" t="s">
        <v>33</v>
      </c>
      <c r="D18" s="448"/>
      <c r="E18" s="449"/>
      <c r="F18" s="67"/>
      <c r="G18" s="67"/>
      <c r="H18" s="67">
        <v>1</v>
      </c>
      <c r="I18" s="67">
        <v>1</v>
      </c>
      <c r="J18" s="67">
        <v>1</v>
      </c>
      <c r="K18" s="67">
        <v>1</v>
      </c>
      <c r="L18" s="67"/>
      <c r="M18" s="67"/>
      <c r="N18" s="67"/>
      <c r="O18" s="67"/>
      <c r="P18" s="21">
        <f t="shared" si="0"/>
        <v>2</v>
      </c>
      <c r="Q18" s="23"/>
      <c r="X18" s="25" t="s">
        <v>38</v>
      </c>
      <c r="Y18" s="25" t="s">
        <v>39</v>
      </c>
    </row>
    <row r="19" spans="1:25" ht="12.75" customHeight="1" x14ac:dyDescent="0.25">
      <c r="A19" s="9"/>
      <c r="B19" s="10">
        <v>8</v>
      </c>
      <c r="C19" s="61" t="s">
        <v>32</v>
      </c>
      <c r="D19" s="63"/>
      <c r="E19" s="73" t="str">
        <f t="shared" ref="E19:E24" si="1">IF(OR($C$30=C19,$C$31=C19),"R","P")</f>
        <v>P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67"/>
      <c r="O19" s="67"/>
      <c r="P19" s="21">
        <f t="shared" si="0"/>
        <v>4</v>
      </c>
      <c r="Q19" s="454">
        <f>SUM(P19:P22)</f>
        <v>16</v>
      </c>
      <c r="X19" s="25"/>
      <c r="Y19" s="25" t="s">
        <v>40</v>
      </c>
    </row>
    <row r="20" spans="1:25" ht="12.75" customHeight="1" x14ac:dyDescent="0.25">
      <c r="A20" s="9"/>
      <c r="B20" s="10">
        <v>9</v>
      </c>
      <c r="C20" s="61" t="s">
        <v>35</v>
      </c>
      <c r="D20" s="63"/>
      <c r="E20" s="73" t="str">
        <f t="shared" si="1"/>
        <v>P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67"/>
      <c r="O20" s="67"/>
      <c r="P20" s="21">
        <f t="shared" si="0"/>
        <v>4</v>
      </c>
      <c r="Q20" s="460"/>
      <c r="S20" t="s">
        <v>67</v>
      </c>
      <c r="X20" s="25"/>
      <c r="Y20" s="25" t="s">
        <v>41</v>
      </c>
    </row>
    <row r="21" spans="1:25" ht="12.75" customHeight="1" x14ac:dyDescent="0.25">
      <c r="A21" s="9"/>
      <c r="B21" s="10">
        <v>10</v>
      </c>
      <c r="C21" s="61" t="s">
        <v>37</v>
      </c>
      <c r="D21" s="63"/>
      <c r="E21" s="73" t="str">
        <f t="shared" si="1"/>
        <v>P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67"/>
      <c r="O21" s="67"/>
      <c r="P21" s="21">
        <f t="shared" si="0"/>
        <v>4</v>
      </c>
      <c r="Q21" s="460"/>
      <c r="T21" s="15" t="s">
        <v>68</v>
      </c>
      <c r="U21" s="55" t="s">
        <v>69</v>
      </c>
      <c r="X21" s="5"/>
      <c r="Y21" s="5"/>
    </row>
    <row r="22" spans="1:25" ht="12.75" customHeight="1" x14ac:dyDescent="0.25">
      <c r="A22" s="9"/>
      <c r="B22" s="10">
        <v>11</v>
      </c>
      <c r="C22" s="61" t="s">
        <v>39</v>
      </c>
      <c r="D22" s="63"/>
      <c r="E22" s="73" t="str">
        <f t="shared" si="1"/>
        <v>P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67"/>
      <c r="O22" s="67"/>
      <c r="P22" s="21">
        <f t="shared" si="0"/>
        <v>4</v>
      </c>
      <c r="Q22" s="455"/>
      <c r="T22" s="15" t="s">
        <v>54</v>
      </c>
      <c r="U22" s="55" t="s">
        <v>70</v>
      </c>
      <c r="X22" s="5"/>
      <c r="Y22" s="5"/>
    </row>
    <row r="23" spans="1:25" ht="12.75" customHeight="1" x14ac:dyDescent="0.25">
      <c r="A23" s="9"/>
      <c r="B23" s="10">
        <v>12</v>
      </c>
      <c r="C23" s="61" t="s">
        <v>40</v>
      </c>
      <c r="D23" s="78"/>
      <c r="E23" s="73" t="str">
        <f t="shared" si="1"/>
        <v>R</v>
      </c>
      <c r="F23" s="67">
        <v>2</v>
      </c>
      <c r="G23" s="67">
        <v>2</v>
      </c>
      <c r="H23" s="67">
        <v>2</v>
      </c>
      <c r="I23" s="67">
        <v>2</v>
      </c>
      <c r="J23" s="67">
        <v>3</v>
      </c>
      <c r="K23" s="67">
        <v>3</v>
      </c>
      <c r="L23" s="67">
        <v>3</v>
      </c>
      <c r="M23" s="67">
        <v>3</v>
      </c>
      <c r="N23" s="67">
        <v>4</v>
      </c>
      <c r="O23" s="67">
        <v>4</v>
      </c>
      <c r="P23" s="21">
        <f t="shared" si="0"/>
        <v>14</v>
      </c>
      <c r="Q23" s="23"/>
      <c r="T23" s="15" t="s">
        <v>71</v>
      </c>
      <c r="U23" s="55" t="s">
        <v>72</v>
      </c>
    </row>
    <row r="24" spans="1:25" ht="12.75" customHeight="1" x14ac:dyDescent="0.25">
      <c r="A24" s="9"/>
      <c r="B24" s="10">
        <v>13</v>
      </c>
      <c r="C24" s="512" t="s">
        <v>41</v>
      </c>
      <c r="D24" s="448"/>
      <c r="E24" s="73" t="str">
        <f t="shared" si="1"/>
        <v>P</v>
      </c>
      <c r="F24" s="67">
        <v>1</v>
      </c>
      <c r="G24" s="67">
        <v>1</v>
      </c>
      <c r="H24" s="67">
        <v>1</v>
      </c>
      <c r="I24" s="67">
        <v>1</v>
      </c>
      <c r="J24" s="67">
        <v>1</v>
      </c>
      <c r="K24" s="67">
        <v>1</v>
      </c>
      <c r="L24" s="67"/>
      <c r="M24" s="67"/>
      <c r="N24" s="67"/>
      <c r="O24" s="67"/>
      <c r="P24" s="21">
        <f t="shared" si="0"/>
        <v>3</v>
      </c>
      <c r="Q24" s="23"/>
      <c r="T24" s="15" t="s">
        <v>58</v>
      </c>
      <c r="U24" s="55" t="s">
        <v>73</v>
      </c>
    </row>
    <row r="25" spans="1:25" ht="12.75" customHeight="1" x14ac:dyDescent="0.25">
      <c r="A25" s="9"/>
      <c r="B25" s="10">
        <v>14</v>
      </c>
      <c r="C25" s="61" t="s">
        <v>74</v>
      </c>
      <c r="D25" s="78"/>
      <c r="E25" s="73"/>
      <c r="F25" s="67">
        <v>3</v>
      </c>
      <c r="G25" s="67">
        <v>3</v>
      </c>
      <c r="H25" s="67">
        <v>3</v>
      </c>
      <c r="I25" s="67">
        <v>3</v>
      </c>
      <c r="J25" s="67">
        <v>3</v>
      </c>
      <c r="K25" s="67">
        <v>3</v>
      </c>
      <c r="L25" s="67">
        <v>3</v>
      </c>
      <c r="M25" s="67">
        <v>3</v>
      </c>
      <c r="N25" s="67">
        <v>3</v>
      </c>
      <c r="O25" s="67">
        <v>3</v>
      </c>
      <c r="P25" s="21">
        <f t="shared" si="0"/>
        <v>15</v>
      </c>
      <c r="Q25" s="23"/>
    </row>
    <row r="26" spans="1:25" ht="12.75" customHeight="1" x14ac:dyDescent="0.25">
      <c r="A26" s="9"/>
      <c r="B26" s="10">
        <v>15</v>
      </c>
      <c r="C26" s="61" t="s">
        <v>75</v>
      </c>
      <c r="D26" s="78"/>
      <c r="E26" s="73"/>
      <c r="F26" s="67">
        <v>1</v>
      </c>
      <c r="G26" s="67">
        <v>1</v>
      </c>
      <c r="H26" s="67"/>
      <c r="I26" s="67"/>
      <c r="J26" s="67"/>
      <c r="K26" s="67"/>
      <c r="L26" s="67"/>
      <c r="M26" s="67"/>
      <c r="N26" s="67"/>
      <c r="O26" s="67"/>
      <c r="P26" s="21">
        <f t="shared" si="0"/>
        <v>1</v>
      </c>
      <c r="Q26" s="23"/>
    </row>
    <row r="27" spans="1:25" ht="12.75" customHeight="1" x14ac:dyDescent="0.25">
      <c r="A27" s="9"/>
      <c r="B27" s="10">
        <v>16</v>
      </c>
      <c r="C27" s="61" t="s">
        <v>76</v>
      </c>
      <c r="D27" s="78"/>
      <c r="E27" s="73"/>
      <c r="F27" s="67">
        <v>1</v>
      </c>
      <c r="G27" s="67">
        <v>1</v>
      </c>
      <c r="H27" s="67">
        <v>1</v>
      </c>
      <c r="I27" s="67">
        <v>1</v>
      </c>
      <c r="J27" s="67">
        <v>1</v>
      </c>
      <c r="K27" s="67">
        <v>1</v>
      </c>
      <c r="L27" s="67">
        <v>1</v>
      </c>
      <c r="M27" s="67">
        <v>1</v>
      </c>
      <c r="N27" s="67">
        <v>1</v>
      </c>
      <c r="O27" s="67">
        <v>1</v>
      </c>
      <c r="P27" s="21">
        <f t="shared" si="0"/>
        <v>5</v>
      </c>
      <c r="Q27" s="23"/>
    </row>
    <row r="28" spans="1:25" ht="12.75" customHeight="1" x14ac:dyDescent="0.25">
      <c r="B28" s="470" t="s">
        <v>77</v>
      </c>
      <c r="C28" s="448"/>
      <c r="D28" s="448"/>
      <c r="E28" s="449"/>
      <c r="F28" s="84">
        <f t="shared" ref="F28:O28" si="2">SUM(F12:F27)</f>
        <v>22</v>
      </c>
      <c r="G28" s="84">
        <f t="shared" si="2"/>
        <v>22</v>
      </c>
      <c r="H28" s="84">
        <f t="shared" si="2"/>
        <v>21</v>
      </c>
      <c r="I28" s="84">
        <f t="shared" si="2"/>
        <v>21</v>
      </c>
      <c r="J28" s="84">
        <f t="shared" si="2"/>
        <v>22</v>
      </c>
      <c r="K28" s="84">
        <f t="shared" si="2"/>
        <v>22</v>
      </c>
      <c r="L28" s="84">
        <f t="shared" si="2"/>
        <v>20</v>
      </c>
      <c r="M28" s="84">
        <f t="shared" si="2"/>
        <v>20</v>
      </c>
      <c r="N28" s="84">
        <f t="shared" si="2"/>
        <v>18</v>
      </c>
      <c r="O28" s="84">
        <f t="shared" si="2"/>
        <v>18</v>
      </c>
      <c r="P28" s="84">
        <f t="shared" si="0"/>
        <v>103</v>
      </c>
      <c r="Q28" s="23"/>
      <c r="S28" s="15"/>
      <c r="T28" s="64"/>
      <c r="X28" s="64"/>
    </row>
    <row r="29" spans="1:25" ht="12.75" customHeight="1" x14ac:dyDescent="0.25">
      <c r="B29" s="521" t="s">
        <v>78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522"/>
      <c r="Q29" s="23"/>
      <c r="S29" s="15"/>
      <c r="X29" s="64"/>
    </row>
    <row r="30" spans="1:25" ht="12.75" customHeight="1" x14ac:dyDescent="0.25">
      <c r="B30" s="70">
        <v>1</v>
      </c>
      <c r="C30" s="51" t="s">
        <v>25</v>
      </c>
      <c r="D30" s="89" t="s">
        <v>54</v>
      </c>
      <c r="E30" s="18"/>
      <c r="F30" s="426"/>
      <c r="G30" s="426"/>
      <c r="H30" s="426"/>
      <c r="I30" s="426"/>
      <c r="J30" s="426">
        <v>1</v>
      </c>
      <c r="K30" s="426">
        <v>1</v>
      </c>
      <c r="L30" s="426">
        <v>1</v>
      </c>
      <c r="M30" s="426">
        <v>1</v>
      </c>
      <c r="N30" s="426">
        <v>1</v>
      </c>
      <c r="O30" s="426">
        <v>1</v>
      </c>
      <c r="P30" s="49">
        <f t="shared" ref="P30:P50" si="3">SUM(F30:O30)/2</f>
        <v>3</v>
      </c>
      <c r="Q30" s="23"/>
      <c r="U30" s="64"/>
      <c r="V30" s="64"/>
      <c r="W30" s="64"/>
      <c r="X30" s="64"/>
    </row>
    <row r="31" spans="1:25" ht="12.75" customHeight="1" x14ac:dyDescent="0.25">
      <c r="B31" s="75">
        <v>2</v>
      </c>
      <c r="C31" s="51" t="s">
        <v>40</v>
      </c>
      <c r="D31" s="51"/>
      <c r="E31" s="18"/>
      <c r="F31" s="426">
        <v>1</v>
      </c>
      <c r="G31" s="426">
        <v>1</v>
      </c>
      <c r="H31" s="426">
        <v>1</v>
      </c>
      <c r="I31" s="426">
        <v>1</v>
      </c>
      <c r="J31" s="426">
        <v>1</v>
      </c>
      <c r="K31" s="426">
        <v>1</v>
      </c>
      <c r="L31" s="426">
        <v>1</v>
      </c>
      <c r="M31" s="426">
        <v>1</v>
      </c>
      <c r="N31" s="426">
        <v>1</v>
      </c>
      <c r="O31" s="426">
        <v>1</v>
      </c>
      <c r="P31" s="49">
        <f t="shared" si="3"/>
        <v>5</v>
      </c>
      <c r="Q31" s="23"/>
      <c r="U31" s="64"/>
      <c r="V31" s="64"/>
      <c r="W31" s="64"/>
      <c r="X31" s="64"/>
    </row>
    <row r="32" spans="1:25" ht="12.75" customHeight="1" x14ac:dyDescent="0.25">
      <c r="B32" s="447" t="s">
        <v>84</v>
      </c>
      <c r="C32" s="448"/>
      <c r="D32" s="448"/>
      <c r="E32" s="449"/>
      <c r="F32" s="93">
        <f t="shared" ref="F32:O32" si="4">SUM(F30:F31)</f>
        <v>1</v>
      </c>
      <c r="G32" s="93">
        <f t="shared" si="4"/>
        <v>1</v>
      </c>
      <c r="H32" s="93">
        <f t="shared" si="4"/>
        <v>1</v>
      </c>
      <c r="I32" s="93">
        <f t="shared" si="4"/>
        <v>1</v>
      </c>
      <c r="J32" s="93">
        <f t="shared" si="4"/>
        <v>2</v>
      </c>
      <c r="K32" s="93">
        <f t="shared" si="4"/>
        <v>2</v>
      </c>
      <c r="L32" s="93">
        <f t="shared" si="4"/>
        <v>2</v>
      </c>
      <c r="M32" s="93">
        <f t="shared" si="4"/>
        <v>2</v>
      </c>
      <c r="N32" s="93">
        <f t="shared" si="4"/>
        <v>2</v>
      </c>
      <c r="O32" s="93">
        <f t="shared" si="4"/>
        <v>2</v>
      </c>
      <c r="P32" s="96">
        <f t="shared" si="3"/>
        <v>8</v>
      </c>
      <c r="Q32" s="23"/>
      <c r="S32" s="15"/>
      <c r="T32" s="64"/>
      <c r="U32" s="64"/>
      <c r="V32" s="64"/>
      <c r="W32" s="64"/>
      <c r="X32" s="64"/>
    </row>
    <row r="33" spans="1:26" ht="12.75" customHeight="1" x14ac:dyDescent="0.25">
      <c r="A33" s="158">
        <f t="shared" ref="A33:A48" si="5">LEN(C33)</f>
        <v>19</v>
      </c>
      <c r="B33" s="454">
        <v>17</v>
      </c>
      <c r="C33" s="511" t="s">
        <v>85</v>
      </c>
      <c r="D33" s="451"/>
      <c r="E33" s="97" t="s">
        <v>108</v>
      </c>
      <c r="F33" s="99"/>
      <c r="G33" s="99"/>
      <c r="H33" s="99"/>
      <c r="I33" s="99"/>
      <c r="J33" s="99">
        <v>1</v>
      </c>
      <c r="K33" s="99">
        <v>1</v>
      </c>
      <c r="L33" s="99"/>
      <c r="M33" s="99"/>
      <c r="N33" s="99"/>
      <c r="O33" s="99"/>
      <c r="P33" s="101">
        <f t="shared" si="3"/>
        <v>1</v>
      </c>
      <c r="Q33" s="23"/>
    </row>
    <row r="34" spans="1:26" ht="12.75" customHeight="1" x14ac:dyDescent="0.25">
      <c r="A34" s="158">
        <f t="shared" si="5"/>
        <v>0</v>
      </c>
      <c r="B34" s="455"/>
      <c r="C34" s="452"/>
      <c r="D34" s="453"/>
      <c r="E34" s="97" t="s">
        <v>112</v>
      </c>
      <c r="F34" s="99"/>
      <c r="G34" s="99"/>
      <c r="H34" s="99"/>
      <c r="I34" s="99"/>
      <c r="J34" s="99"/>
      <c r="K34" s="99"/>
      <c r="L34" s="99">
        <v>2</v>
      </c>
      <c r="M34" s="99">
        <v>2</v>
      </c>
      <c r="N34" s="99"/>
      <c r="O34" s="381"/>
      <c r="P34" s="101">
        <f t="shared" si="3"/>
        <v>2</v>
      </c>
      <c r="Q34" s="23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2.75" customHeight="1" x14ac:dyDescent="0.25">
      <c r="A35" s="158">
        <f t="shared" si="5"/>
        <v>18</v>
      </c>
      <c r="B35" s="423">
        <v>18</v>
      </c>
      <c r="C35" s="421" t="s">
        <v>136</v>
      </c>
      <c r="D35" s="422"/>
      <c r="E35" s="82" t="s">
        <v>108</v>
      </c>
      <c r="F35" s="104">
        <v>2</v>
      </c>
      <c r="G35" s="104">
        <v>2</v>
      </c>
      <c r="H35" s="104">
        <v>2</v>
      </c>
      <c r="I35" s="104">
        <v>2</v>
      </c>
      <c r="J35" s="104"/>
      <c r="K35" s="104"/>
      <c r="L35" s="104"/>
      <c r="M35" s="104"/>
      <c r="N35" s="148"/>
      <c r="O35" s="382"/>
      <c r="P35" s="101">
        <f t="shared" si="3"/>
        <v>4</v>
      </c>
      <c r="Q35" s="23"/>
      <c r="S35" s="56"/>
      <c r="T35" s="105"/>
    </row>
    <row r="36" spans="1:26" ht="12.75" customHeight="1" x14ac:dyDescent="0.25">
      <c r="A36" s="158">
        <f t="shared" si="5"/>
        <v>29</v>
      </c>
      <c r="B36" s="10">
        <v>19</v>
      </c>
      <c r="C36" s="499" t="s">
        <v>139</v>
      </c>
      <c r="D36" s="449"/>
      <c r="E36" s="82" t="s">
        <v>108</v>
      </c>
      <c r="F36" s="151">
        <v>2</v>
      </c>
      <c r="G36" s="104">
        <v>2</v>
      </c>
      <c r="H36" s="104">
        <v>2</v>
      </c>
      <c r="I36" s="104">
        <v>2</v>
      </c>
      <c r="J36" s="104">
        <v>1</v>
      </c>
      <c r="K36" s="104">
        <v>1</v>
      </c>
      <c r="L36" s="104"/>
      <c r="M36" s="104"/>
      <c r="N36" s="148"/>
      <c r="O36" s="382"/>
      <c r="P36" s="101">
        <f t="shared" si="3"/>
        <v>5</v>
      </c>
      <c r="Q36" s="23"/>
    </row>
    <row r="37" spans="1:26" ht="12.75" customHeight="1" x14ac:dyDescent="0.25">
      <c r="A37" s="158">
        <f t="shared" si="5"/>
        <v>22</v>
      </c>
      <c r="B37" s="10">
        <v>20</v>
      </c>
      <c r="C37" s="499" t="s">
        <v>140</v>
      </c>
      <c r="D37" s="449"/>
      <c r="E37" s="82" t="s">
        <v>108</v>
      </c>
      <c r="F37" s="104">
        <v>2</v>
      </c>
      <c r="G37" s="104">
        <v>2</v>
      </c>
      <c r="H37" s="104">
        <v>1</v>
      </c>
      <c r="I37" s="104">
        <v>1</v>
      </c>
      <c r="J37" s="104"/>
      <c r="K37" s="104"/>
      <c r="L37" s="104"/>
      <c r="M37" s="104"/>
      <c r="N37" s="104"/>
      <c r="O37" s="125"/>
      <c r="P37" s="101">
        <f t="shared" si="3"/>
        <v>3</v>
      </c>
      <c r="Q37" s="23"/>
    </row>
    <row r="38" spans="1:26" s="420" customFormat="1" ht="12.75" customHeight="1" x14ac:dyDescent="0.25">
      <c r="A38" s="398"/>
      <c r="B38" s="424">
        <v>21</v>
      </c>
      <c r="C38" s="499" t="s">
        <v>146</v>
      </c>
      <c r="D38" s="449"/>
      <c r="E38" s="82" t="s">
        <v>112</v>
      </c>
      <c r="F38" s="104"/>
      <c r="G38" s="104"/>
      <c r="H38" s="104"/>
      <c r="I38" s="104"/>
      <c r="J38" s="104">
        <v>2</v>
      </c>
      <c r="K38" s="104">
        <v>2</v>
      </c>
      <c r="L38" s="104">
        <v>2</v>
      </c>
      <c r="M38" s="104">
        <v>2</v>
      </c>
      <c r="N38" s="104">
        <v>2</v>
      </c>
      <c r="O38" s="125"/>
      <c r="P38" s="101"/>
      <c r="Q38" s="23"/>
    </row>
    <row r="39" spans="1:26" ht="12.75" customHeight="1" x14ac:dyDescent="0.25">
      <c r="A39" s="158">
        <f t="shared" si="5"/>
        <v>34</v>
      </c>
      <c r="B39" s="10">
        <v>22</v>
      </c>
      <c r="C39" s="499" t="s">
        <v>141</v>
      </c>
      <c r="D39" s="449"/>
      <c r="E39" s="82" t="s">
        <v>112</v>
      </c>
      <c r="F39" s="104"/>
      <c r="G39" s="104"/>
      <c r="H39" s="104">
        <v>2</v>
      </c>
      <c r="I39" s="104">
        <v>2</v>
      </c>
      <c r="J39" s="104">
        <v>2</v>
      </c>
      <c r="K39" s="104">
        <v>2</v>
      </c>
      <c r="L39" s="104">
        <v>4</v>
      </c>
      <c r="M39" s="104">
        <v>4</v>
      </c>
      <c r="N39" s="104"/>
      <c r="O39" s="104"/>
      <c r="P39" s="101">
        <f t="shared" si="3"/>
        <v>8</v>
      </c>
      <c r="Q39" s="23"/>
    </row>
    <row r="40" spans="1:26" ht="12.75" customHeight="1" x14ac:dyDescent="0.25">
      <c r="B40" s="86" t="s">
        <v>95</v>
      </c>
      <c r="C40" s="154"/>
      <c r="D40" s="87"/>
      <c r="E40" s="87"/>
      <c r="F40" s="113">
        <f t="shared" ref="F40:O40" si="6">SUM(F33:F39)</f>
        <v>6</v>
      </c>
      <c r="G40" s="113">
        <f t="shared" si="6"/>
        <v>6</v>
      </c>
      <c r="H40" s="113">
        <f t="shared" si="6"/>
        <v>7</v>
      </c>
      <c r="I40" s="113">
        <f t="shared" si="6"/>
        <v>7</v>
      </c>
      <c r="J40" s="113">
        <f t="shared" si="6"/>
        <v>6</v>
      </c>
      <c r="K40" s="113">
        <f t="shared" si="6"/>
        <v>6</v>
      </c>
      <c r="L40" s="113">
        <f t="shared" si="6"/>
        <v>8</v>
      </c>
      <c r="M40" s="113">
        <f t="shared" si="6"/>
        <v>8</v>
      </c>
      <c r="N40" s="113">
        <f t="shared" si="6"/>
        <v>2</v>
      </c>
      <c r="O40" s="113">
        <f t="shared" si="6"/>
        <v>0</v>
      </c>
      <c r="P40" s="113">
        <f t="shared" si="3"/>
        <v>28</v>
      </c>
      <c r="Q40" s="23"/>
    </row>
    <row r="41" spans="1:26" ht="12.75" customHeight="1" x14ac:dyDescent="0.25">
      <c r="A41" s="158">
        <f t="shared" si="5"/>
        <v>22</v>
      </c>
      <c r="B41" s="18">
        <v>23</v>
      </c>
      <c r="C41" s="499" t="s">
        <v>142</v>
      </c>
      <c r="D41" s="449"/>
      <c r="E41" s="82" t="s">
        <v>108</v>
      </c>
      <c r="F41" s="104">
        <v>2</v>
      </c>
      <c r="G41" s="104">
        <v>2</v>
      </c>
      <c r="H41" s="104">
        <v>3</v>
      </c>
      <c r="I41" s="104">
        <v>3</v>
      </c>
      <c r="J41" s="104"/>
      <c r="K41" s="104"/>
      <c r="L41" s="104"/>
      <c r="M41" s="104"/>
      <c r="N41" s="104"/>
      <c r="O41" s="104"/>
      <c r="P41" s="101">
        <f t="shared" si="3"/>
        <v>5</v>
      </c>
      <c r="Q41" s="23"/>
    </row>
    <row r="42" spans="1:26" ht="12.75" customHeight="1" x14ac:dyDescent="0.25">
      <c r="A42" s="158">
        <f t="shared" si="5"/>
        <v>26</v>
      </c>
      <c r="B42" s="18">
        <v>24</v>
      </c>
      <c r="C42" s="499" t="s">
        <v>143</v>
      </c>
      <c r="D42" s="449"/>
      <c r="E42" s="82" t="s">
        <v>108</v>
      </c>
      <c r="F42" s="104">
        <v>2</v>
      </c>
      <c r="G42" s="104">
        <v>2</v>
      </c>
      <c r="H42" s="104">
        <v>2</v>
      </c>
      <c r="I42" s="104">
        <v>2</v>
      </c>
      <c r="J42" s="104">
        <v>2</v>
      </c>
      <c r="K42" s="104">
        <v>2</v>
      </c>
      <c r="L42" s="104"/>
      <c r="M42" s="104"/>
      <c r="N42" s="104"/>
      <c r="O42" s="104"/>
      <c r="P42" s="101">
        <f t="shared" si="3"/>
        <v>6</v>
      </c>
      <c r="Q42" s="23"/>
    </row>
    <row r="43" spans="1:26" ht="12.75" customHeight="1" x14ac:dyDescent="0.25">
      <c r="A43" s="158">
        <f t="shared" si="5"/>
        <v>30</v>
      </c>
      <c r="B43" s="18">
        <v>25</v>
      </c>
      <c r="C43" s="499" t="s">
        <v>145</v>
      </c>
      <c r="D43" s="449"/>
      <c r="E43" s="82" t="s">
        <v>108</v>
      </c>
      <c r="F43" s="104">
        <v>1</v>
      </c>
      <c r="G43" s="104">
        <v>1</v>
      </c>
      <c r="H43" s="104">
        <v>1</v>
      </c>
      <c r="I43" s="104">
        <v>1</v>
      </c>
      <c r="J43" s="104">
        <v>1</v>
      </c>
      <c r="K43" s="104">
        <v>1</v>
      </c>
      <c r="L43" s="104"/>
      <c r="M43" s="104"/>
      <c r="N43" s="104"/>
      <c r="O43" s="104"/>
      <c r="P43" s="101">
        <f t="shared" si="3"/>
        <v>3</v>
      </c>
      <c r="Q43" s="23"/>
    </row>
    <row r="44" spans="1:26" ht="12.45" customHeight="1" x14ac:dyDescent="0.25">
      <c r="A44" s="158">
        <f t="shared" si="5"/>
        <v>34</v>
      </c>
      <c r="B44" s="18">
        <v>26</v>
      </c>
      <c r="C44" s="528" t="s">
        <v>307</v>
      </c>
      <c r="D44" s="531"/>
      <c r="E44" s="82" t="s">
        <v>112</v>
      </c>
      <c r="F44" s="104"/>
      <c r="G44" s="104"/>
      <c r="H44" s="104"/>
      <c r="I44" s="104"/>
      <c r="J44" s="104">
        <v>3</v>
      </c>
      <c r="K44" s="104">
        <v>3</v>
      </c>
      <c r="L44" s="104">
        <v>5</v>
      </c>
      <c r="M44" s="104">
        <v>5</v>
      </c>
      <c r="N44" s="104">
        <v>5</v>
      </c>
      <c r="O44" s="104"/>
      <c r="P44" s="101">
        <f t="shared" si="3"/>
        <v>10.5</v>
      </c>
      <c r="Q44" s="23"/>
    </row>
    <row r="45" spans="1:26" s="432" customFormat="1" ht="12.45" customHeight="1" x14ac:dyDescent="0.25">
      <c r="A45" s="398">
        <f t="shared" si="5"/>
        <v>42</v>
      </c>
      <c r="B45" s="436">
        <v>27</v>
      </c>
      <c r="C45" s="532" t="s">
        <v>340</v>
      </c>
      <c r="D45" s="533"/>
      <c r="E45" s="440" t="s">
        <v>341</v>
      </c>
      <c r="F45" s="104"/>
      <c r="G45" s="104"/>
      <c r="H45" s="104"/>
      <c r="I45" s="104"/>
      <c r="J45" s="104"/>
      <c r="K45" s="104"/>
      <c r="L45" s="104"/>
      <c r="M45" s="104"/>
      <c r="N45" s="104"/>
      <c r="O45" s="83">
        <v>3</v>
      </c>
      <c r="P45" s="101">
        <f t="shared" si="3"/>
        <v>1.5</v>
      </c>
      <c r="Q45" s="23"/>
    </row>
    <row r="46" spans="1:26" ht="12.75" customHeight="1" x14ac:dyDescent="0.25">
      <c r="A46" s="158">
        <f t="shared" si="5"/>
        <v>40</v>
      </c>
      <c r="B46" s="419">
        <v>28</v>
      </c>
      <c r="C46" s="497" t="s">
        <v>335</v>
      </c>
      <c r="D46" s="498"/>
      <c r="E46" s="126" t="s">
        <v>341</v>
      </c>
      <c r="F46" s="104"/>
      <c r="G46" s="104"/>
      <c r="H46" s="104"/>
      <c r="I46" s="104"/>
      <c r="J46" s="104"/>
      <c r="K46" s="104"/>
      <c r="L46" s="104"/>
      <c r="M46" s="104"/>
      <c r="N46" s="104"/>
      <c r="O46" s="95">
        <v>4</v>
      </c>
      <c r="P46" s="101">
        <f t="shared" si="3"/>
        <v>2</v>
      </c>
      <c r="Q46" s="23"/>
    </row>
    <row r="47" spans="1:26" ht="12.75" customHeight="1" x14ac:dyDescent="0.25">
      <c r="A47" s="158">
        <f t="shared" si="5"/>
        <v>17</v>
      </c>
      <c r="B47" s="454">
        <v>29</v>
      </c>
      <c r="C47" s="500" t="s">
        <v>101</v>
      </c>
      <c r="D47" s="451"/>
      <c r="E47" s="126" t="s">
        <v>108</v>
      </c>
      <c r="F47" s="128"/>
      <c r="G47" s="128"/>
      <c r="H47" s="128"/>
      <c r="I47" s="128"/>
      <c r="J47" s="128"/>
      <c r="K47" s="128" t="s">
        <v>102</v>
      </c>
      <c r="L47" s="128"/>
      <c r="M47" s="128"/>
      <c r="N47" s="128"/>
      <c r="O47" s="128"/>
      <c r="P47" s="101">
        <f t="shared" si="3"/>
        <v>0</v>
      </c>
      <c r="Q47" s="23"/>
    </row>
    <row r="48" spans="1:26" ht="12.75" customHeight="1" x14ac:dyDescent="0.25">
      <c r="A48" s="158">
        <f t="shared" si="5"/>
        <v>0</v>
      </c>
      <c r="B48" s="455"/>
      <c r="C48" s="452"/>
      <c r="D48" s="453"/>
      <c r="E48" s="126" t="s">
        <v>112</v>
      </c>
      <c r="F48" s="128"/>
      <c r="G48" s="128"/>
      <c r="H48" s="128"/>
      <c r="I48" s="128"/>
      <c r="J48" s="128"/>
      <c r="K48" s="128"/>
      <c r="L48" s="128"/>
      <c r="M48" s="128" t="s">
        <v>102</v>
      </c>
      <c r="N48" s="128"/>
      <c r="O48" s="128"/>
      <c r="P48" s="101">
        <f t="shared" si="3"/>
        <v>0</v>
      </c>
      <c r="Q48" s="23"/>
    </row>
    <row r="49" spans="1:25" ht="12.75" customHeight="1" x14ac:dyDescent="0.25">
      <c r="B49" s="129" t="s">
        <v>103</v>
      </c>
      <c r="C49" s="131"/>
      <c r="D49" s="133"/>
      <c r="E49" s="133"/>
      <c r="F49" s="134">
        <f t="shared" ref="F49:O49" si="7">SUM(F41:F48)</f>
        <v>5</v>
      </c>
      <c r="G49" s="134">
        <f t="shared" si="7"/>
        <v>5</v>
      </c>
      <c r="H49" s="134">
        <f t="shared" si="7"/>
        <v>6</v>
      </c>
      <c r="I49" s="134">
        <f t="shared" si="7"/>
        <v>6</v>
      </c>
      <c r="J49" s="134">
        <f t="shared" si="7"/>
        <v>6</v>
      </c>
      <c r="K49" s="134">
        <f t="shared" si="7"/>
        <v>6</v>
      </c>
      <c r="L49" s="134">
        <f t="shared" si="7"/>
        <v>5</v>
      </c>
      <c r="M49" s="134">
        <f t="shared" si="7"/>
        <v>5</v>
      </c>
      <c r="N49" s="134">
        <f t="shared" si="7"/>
        <v>5</v>
      </c>
      <c r="O49" s="134">
        <f t="shared" si="7"/>
        <v>7</v>
      </c>
      <c r="P49" s="113">
        <f t="shared" si="3"/>
        <v>28</v>
      </c>
      <c r="Q49" s="23"/>
    </row>
    <row r="50" spans="1:25" ht="12.75" customHeight="1" x14ac:dyDescent="0.25">
      <c r="B50" s="137" t="s">
        <v>111</v>
      </c>
      <c r="C50" s="139"/>
      <c r="D50" s="141"/>
      <c r="E50" s="142"/>
      <c r="F50" s="145">
        <f t="shared" ref="F50:O50" si="8">SUM(F49,F40)</f>
        <v>11</v>
      </c>
      <c r="G50" s="145">
        <f t="shared" si="8"/>
        <v>11</v>
      </c>
      <c r="H50" s="145">
        <f t="shared" si="8"/>
        <v>13</v>
      </c>
      <c r="I50" s="145">
        <f t="shared" si="8"/>
        <v>13</v>
      </c>
      <c r="J50" s="145">
        <f t="shared" si="8"/>
        <v>12</v>
      </c>
      <c r="K50" s="145">
        <f t="shared" si="8"/>
        <v>12</v>
      </c>
      <c r="L50" s="145">
        <f t="shared" si="8"/>
        <v>13</v>
      </c>
      <c r="M50" s="145">
        <f t="shared" si="8"/>
        <v>13</v>
      </c>
      <c r="N50" s="145">
        <f t="shared" si="8"/>
        <v>7</v>
      </c>
      <c r="O50" s="145">
        <f t="shared" si="8"/>
        <v>7</v>
      </c>
      <c r="P50" s="146">
        <f t="shared" si="3"/>
        <v>56</v>
      </c>
      <c r="Q50" s="23"/>
    </row>
    <row r="51" spans="1:25" ht="12.75" customHeight="1" x14ac:dyDescent="0.25">
      <c r="B51" s="526" t="s">
        <v>117</v>
      </c>
      <c r="C51" s="448"/>
      <c r="D51" s="448"/>
      <c r="E51" s="449"/>
      <c r="F51" s="112">
        <v>11</v>
      </c>
      <c r="G51" s="112">
        <v>11</v>
      </c>
      <c r="H51" s="112">
        <v>13</v>
      </c>
      <c r="I51" s="112">
        <v>13</v>
      </c>
      <c r="J51" s="112">
        <v>12</v>
      </c>
      <c r="K51" s="112">
        <v>12</v>
      </c>
      <c r="L51" s="112">
        <v>13</v>
      </c>
      <c r="M51" s="112">
        <v>13</v>
      </c>
      <c r="N51" s="145">
        <v>7</v>
      </c>
      <c r="O51" s="145">
        <v>7</v>
      </c>
      <c r="P51" s="146">
        <f>SUM(F51:M51)/2+N51</f>
        <v>56</v>
      </c>
      <c r="Q51" s="23"/>
      <c r="R51" t="s">
        <v>115</v>
      </c>
    </row>
    <row r="52" spans="1:25" ht="12.75" customHeight="1" x14ac:dyDescent="0.25">
      <c r="B52" s="528" t="s">
        <v>119</v>
      </c>
      <c r="C52" s="448"/>
      <c r="D52" s="448"/>
      <c r="E52" s="449"/>
      <c r="F52" s="152"/>
      <c r="G52" s="8"/>
      <c r="H52" s="8"/>
      <c r="I52" s="8"/>
      <c r="J52" s="8"/>
      <c r="K52" s="8" t="s">
        <v>108</v>
      </c>
      <c r="L52" s="8"/>
      <c r="M52" s="8"/>
      <c r="N52" s="8" t="s">
        <v>112</v>
      </c>
      <c r="O52" s="8"/>
      <c r="P52" s="18">
        <f>COUNTA(F52:O52)</f>
        <v>2</v>
      </c>
      <c r="Q52" s="23"/>
    </row>
    <row r="53" spans="1:25" ht="12.75" customHeight="1" x14ac:dyDescent="0.25">
      <c r="A53" s="5"/>
      <c r="B53" s="155" t="s">
        <v>121</v>
      </c>
      <c r="C53" s="157"/>
      <c r="D53" s="159"/>
      <c r="E53" s="160"/>
      <c r="F53" s="162">
        <f t="shared" ref="F53:O53" si="9">F28+F50</f>
        <v>33</v>
      </c>
      <c r="G53" s="162">
        <f t="shared" si="9"/>
        <v>33</v>
      </c>
      <c r="H53" s="162">
        <f t="shared" si="9"/>
        <v>34</v>
      </c>
      <c r="I53" s="162">
        <f t="shared" si="9"/>
        <v>34</v>
      </c>
      <c r="J53" s="162">
        <f t="shared" si="9"/>
        <v>34</v>
      </c>
      <c r="K53" s="162">
        <f t="shared" si="9"/>
        <v>34</v>
      </c>
      <c r="L53" s="162">
        <f t="shared" si="9"/>
        <v>33</v>
      </c>
      <c r="M53" s="162">
        <f t="shared" si="9"/>
        <v>33</v>
      </c>
      <c r="N53" s="162">
        <f t="shared" si="9"/>
        <v>25</v>
      </c>
      <c r="O53" s="162">
        <f t="shared" si="9"/>
        <v>25</v>
      </c>
      <c r="P53" s="164">
        <f>SUM(F53:O53)</f>
        <v>318</v>
      </c>
      <c r="Q53" s="23"/>
      <c r="R53" s="5"/>
      <c r="S53" s="5"/>
      <c r="T53" s="5"/>
      <c r="U53" s="5"/>
      <c r="V53" s="5"/>
      <c r="W53" s="5"/>
      <c r="X53" s="5"/>
      <c r="Y53" s="5"/>
    </row>
    <row r="54" spans="1:25" ht="29.25" customHeight="1" x14ac:dyDescent="0.25">
      <c r="B54" s="527" t="s">
        <v>61</v>
      </c>
      <c r="C54" s="448"/>
      <c r="D54" s="448"/>
      <c r="E54" s="449"/>
      <c r="F54" s="162">
        <f t="shared" ref="F54:O54" si="10">F53+F32</f>
        <v>34</v>
      </c>
      <c r="G54" s="162">
        <f t="shared" si="10"/>
        <v>34</v>
      </c>
      <c r="H54" s="162">
        <f t="shared" si="10"/>
        <v>35</v>
      </c>
      <c r="I54" s="162">
        <f t="shared" si="10"/>
        <v>35</v>
      </c>
      <c r="J54" s="162">
        <f t="shared" si="10"/>
        <v>36</v>
      </c>
      <c r="K54" s="162">
        <f t="shared" si="10"/>
        <v>36</v>
      </c>
      <c r="L54" s="162">
        <f t="shared" si="10"/>
        <v>35</v>
      </c>
      <c r="M54" s="162">
        <f t="shared" si="10"/>
        <v>35</v>
      </c>
      <c r="N54" s="162">
        <f t="shared" si="10"/>
        <v>27</v>
      </c>
      <c r="O54" s="162">
        <f t="shared" si="10"/>
        <v>27</v>
      </c>
      <c r="P54" s="41">
        <f>SUM(F54:O54)/2</f>
        <v>167</v>
      </c>
      <c r="Q54" s="23"/>
    </row>
    <row r="55" spans="1:25" ht="25.5" customHeight="1" x14ac:dyDescent="0.25">
      <c r="B55" s="523"/>
      <c r="C55" s="482" t="s">
        <v>147</v>
      </c>
      <c r="D55" s="524" t="s">
        <v>124</v>
      </c>
      <c r="E55" s="449"/>
      <c r="F55" s="167">
        <v>1</v>
      </c>
      <c r="G55" s="167">
        <v>1</v>
      </c>
      <c r="H55" s="167">
        <v>1</v>
      </c>
      <c r="I55" s="167">
        <v>1</v>
      </c>
      <c r="J55" s="167"/>
      <c r="K55" s="167"/>
      <c r="L55" s="167"/>
      <c r="M55" s="167"/>
      <c r="N55" s="167">
        <v>1</v>
      </c>
      <c r="O55" s="167">
        <v>1</v>
      </c>
      <c r="P55" s="515">
        <f>SUM(F55:O56)/2</f>
        <v>4</v>
      </c>
      <c r="Q55" s="23"/>
    </row>
    <row r="56" spans="1:25" ht="18.75" customHeight="1" x14ac:dyDescent="0.25">
      <c r="B56" s="455"/>
      <c r="C56" s="455"/>
      <c r="D56" s="524" t="s">
        <v>40</v>
      </c>
      <c r="E56" s="449"/>
      <c r="F56" s="167"/>
      <c r="G56" s="167"/>
      <c r="H56" s="167"/>
      <c r="I56" s="167"/>
      <c r="J56" s="167"/>
      <c r="K56" s="167"/>
      <c r="L56" s="167"/>
      <c r="M56" s="167"/>
      <c r="N56" s="167">
        <v>1</v>
      </c>
      <c r="O56" s="167">
        <v>1</v>
      </c>
      <c r="P56" s="455"/>
      <c r="Q56" s="23"/>
    </row>
    <row r="57" spans="1:25" ht="12.75" customHeight="1" x14ac:dyDescent="0.25">
      <c r="B57" s="25">
        <v>1</v>
      </c>
      <c r="C57" s="525" t="s">
        <v>125</v>
      </c>
      <c r="D57" s="448"/>
      <c r="E57" s="449"/>
      <c r="F57" s="168">
        <v>2</v>
      </c>
      <c r="G57" s="168">
        <v>2</v>
      </c>
      <c r="H57" s="168">
        <v>2</v>
      </c>
      <c r="I57" s="168">
        <v>2</v>
      </c>
      <c r="J57" s="168">
        <v>2</v>
      </c>
      <c r="K57" s="168">
        <v>2</v>
      </c>
      <c r="L57" s="168">
        <v>2</v>
      </c>
      <c r="M57" s="168">
        <v>2</v>
      </c>
      <c r="N57" s="168">
        <v>2</v>
      </c>
      <c r="O57" s="168">
        <v>2</v>
      </c>
      <c r="P57" s="169" t="s">
        <v>148</v>
      </c>
      <c r="Q57" s="5"/>
    </row>
    <row r="58" spans="1:25" ht="12.75" customHeight="1" x14ac:dyDescent="0.25">
      <c r="B58" s="25">
        <v>2</v>
      </c>
      <c r="C58" s="520" t="s">
        <v>127</v>
      </c>
      <c r="D58" s="448"/>
      <c r="E58" s="449"/>
      <c r="F58" s="168">
        <v>0.5</v>
      </c>
      <c r="G58" s="168"/>
      <c r="H58" s="168">
        <v>0.5</v>
      </c>
      <c r="I58" s="168"/>
      <c r="J58" s="168">
        <v>0.5</v>
      </c>
      <c r="K58" s="168"/>
      <c r="L58" s="168"/>
      <c r="M58" s="171"/>
      <c r="N58" s="171"/>
      <c r="O58" s="171"/>
      <c r="P58" s="169" t="s">
        <v>148</v>
      </c>
      <c r="Q58" s="5"/>
    </row>
    <row r="59" spans="1:25" ht="12.75" customHeight="1" x14ac:dyDescent="0.25">
      <c r="B59" s="25">
        <v>3</v>
      </c>
      <c r="C59" s="520" t="s">
        <v>128</v>
      </c>
      <c r="D59" s="448"/>
      <c r="E59" s="449"/>
      <c r="F59" s="168"/>
      <c r="G59" s="168"/>
      <c r="H59" s="168"/>
      <c r="I59" s="168"/>
      <c r="J59" s="168"/>
      <c r="K59" s="168"/>
      <c r="L59" s="168"/>
      <c r="M59" s="171"/>
      <c r="N59" s="171"/>
      <c r="O59" s="171"/>
      <c r="P59" s="169" t="s">
        <v>148</v>
      </c>
      <c r="Q59" s="5"/>
    </row>
    <row r="60" spans="1:25" ht="12.75" customHeight="1" x14ac:dyDescent="0.25">
      <c r="B60" s="25">
        <v>4</v>
      </c>
      <c r="C60" s="520" t="s">
        <v>129</v>
      </c>
      <c r="D60" s="448"/>
      <c r="E60" s="449"/>
      <c r="F60" s="168"/>
      <c r="G60" s="168"/>
      <c r="H60" s="168"/>
      <c r="I60" s="168"/>
      <c r="J60" s="168"/>
      <c r="K60" s="168"/>
      <c r="L60" s="168"/>
      <c r="M60" s="171"/>
      <c r="N60" s="171"/>
      <c r="O60" s="171"/>
      <c r="P60" s="169" t="s">
        <v>148</v>
      </c>
      <c r="Q60" s="5"/>
    </row>
    <row r="61" spans="1:25" ht="12.75" customHeight="1" x14ac:dyDescent="0.25">
      <c r="B61" s="25">
        <v>5</v>
      </c>
      <c r="C61" s="520" t="s">
        <v>130</v>
      </c>
      <c r="D61" s="448"/>
      <c r="E61" s="449"/>
      <c r="F61" s="168"/>
      <c r="G61" s="168"/>
      <c r="H61" s="168"/>
      <c r="I61" s="168"/>
      <c r="J61" s="168"/>
      <c r="K61" s="168"/>
      <c r="L61" s="168"/>
      <c r="M61" s="171"/>
      <c r="N61" s="171"/>
      <c r="O61" s="171"/>
      <c r="P61" s="169" t="s">
        <v>148</v>
      </c>
      <c r="Q61" s="5"/>
    </row>
    <row r="62" spans="1:25" ht="12.75" customHeight="1" x14ac:dyDescent="0.25">
      <c r="B62" s="25">
        <v>6</v>
      </c>
      <c r="C62" s="520" t="s">
        <v>131</v>
      </c>
      <c r="D62" s="448"/>
      <c r="E62" s="449"/>
      <c r="F62" s="168"/>
      <c r="G62" s="168"/>
      <c r="H62" s="168"/>
      <c r="I62" s="168"/>
      <c r="J62" s="168"/>
      <c r="K62" s="168"/>
      <c r="L62" s="168"/>
      <c r="M62" s="171"/>
      <c r="N62" s="171"/>
      <c r="O62" s="171"/>
      <c r="P62" s="169" t="s">
        <v>148</v>
      </c>
      <c r="Q62" s="5"/>
    </row>
    <row r="63" spans="1:25" ht="12.75" customHeight="1" x14ac:dyDescent="0.25">
      <c r="B63" s="25">
        <v>7</v>
      </c>
      <c r="C63" s="520" t="s">
        <v>132</v>
      </c>
      <c r="D63" s="448"/>
      <c r="E63" s="449"/>
      <c r="F63" s="168"/>
      <c r="G63" s="168"/>
      <c r="H63" s="168"/>
      <c r="I63" s="168"/>
      <c r="J63" s="168"/>
      <c r="K63" s="168"/>
      <c r="L63" s="168"/>
      <c r="M63" s="171"/>
      <c r="N63" s="171"/>
      <c r="O63" s="171"/>
      <c r="P63" s="169" t="s">
        <v>148</v>
      </c>
      <c r="Q63" s="5"/>
    </row>
    <row r="64" spans="1:25" ht="12.75" customHeight="1" x14ac:dyDescent="0.25">
      <c r="B64" s="25">
        <v>8</v>
      </c>
      <c r="C64" s="520" t="s">
        <v>133</v>
      </c>
      <c r="D64" s="448"/>
      <c r="E64" s="449"/>
      <c r="F64" s="168"/>
      <c r="G64" s="168"/>
      <c r="H64" s="168"/>
      <c r="I64" s="168"/>
      <c r="J64" s="168"/>
      <c r="K64" s="168"/>
      <c r="L64" s="168"/>
      <c r="M64" s="171"/>
      <c r="N64" s="171"/>
      <c r="O64" s="171"/>
      <c r="P64" s="169" t="s">
        <v>148</v>
      </c>
      <c r="Q64" s="5"/>
    </row>
    <row r="65" spans="1:25" ht="12.75" customHeight="1" x14ac:dyDescent="0.25">
      <c r="B65" s="25">
        <v>9</v>
      </c>
      <c r="C65" s="520" t="s">
        <v>134</v>
      </c>
      <c r="D65" s="448"/>
      <c r="E65" s="449"/>
      <c r="F65" s="168" t="s">
        <v>135</v>
      </c>
      <c r="G65" s="168"/>
      <c r="H65" s="168"/>
      <c r="I65" s="168"/>
      <c r="J65" s="168"/>
      <c r="K65" s="168"/>
      <c r="L65" s="168"/>
      <c r="M65" s="171"/>
      <c r="N65" s="171"/>
      <c r="O65" s="171" t="s">
        <v>135</v>
      </c>
      <c r="P65" s="169" t="s">
        <v>148</v>
      </c>
      <c r="Q65" s="5"/>
    </row>
    <row r="66" spans="1:25" ht="12.75" customHeight="1" x14ac:dyDescent="0.25">
      <c r="B66" s="25">
        <v>10</v>
      </c>
      <c r="C66" s="520" t="s">
        <v>137</v>
      </c>
      <c r="D66" s="448"/>
      <c r="E66" s="449"/>
      <c r="F66" s="168"/>
      <c r="G66" s="168"/>
      <c r="H66" s="168"/>
      <c r="I66" s="168"/>
      <c r="J66" s="168"/>
      <c r="K66" s="168"/>
      <c r="L66" s="168"/>
      <c r="M66" s="171"/>
      <c r="N66" s="171"/>
      <c r="O66" s="171"/>
      <c r="P66" s="169" t="s">
        <v>148</v>
      </c>
      <c r="Q66" s="5"/>
    </row>
    <row r="67" spans="1:25" ht="12.75" customHeight="1" x14ac:dyDescent="0.25">
      <c r="A67" s="44"/>
      <c r="B67" s="529" t="s">
        <v>138</v>
      </c>
      <c r="C67" s="448"/>
      <c r="D67" s="448"/>
      <c r="E67" s="449"/>
      <c r="F67" s="162">
        <f t="shared" ref="F67:O67" si="11">SUM(F54:F66)</f>
        <v>37.5</v>
      </c>
      <c r="G67" s="162">
        <f t="shared" si="11"/>
        <v>37</v>
      </c>
      <c r="H67" s="162">
        <f t="shared" si="11"/>
        <v>38.5</v>
      </c>
      <c r="I67" s="162">
        <f t="shared" si="11"/>
        <v>38</v>
      </c>
      <c r="J67" s="162">
        <f t="shared" si="11"/>
        <v>38.5</v>
      </c>
      <c r="K67" s="162">
        <f t="shared" si="11"/>
        <v>38</v>
      </c>
      <c r="L67" s="162">
        <f t="shared" si="11"/>
        <v>37</v>
      </c>
      <c r="M67" s="162">
        <f t="shared" si="11"/>
        <v>37</v>
      </c>
      <c r="N67" s="162">
        <f t="shared" si="11"/>
        <v>31</v>
      </c>
      <c r="O67" s="162">
        <f t="shared" si="11"/>
        <v>31</v>
      </c>
      <c r="P67" s="164">
        <f>SUM(F67:O67)</f>
        <v>363.5</v>
      </c>
      <c r="Q67" s="44"/>
      <c r="R67" s="44"/>
      <c r="S67" s="44"/>
      <c r="T67" s="44"/>
      <c r="U67" s="44"/>
      <c r="V67" s="44"/>
      <c r="W67" s="44"/>
      <c r="X67" s="44"/>
      <c r="Y67" s="44"/>
    </row>
    <row r="68" spans="1:25" ht="12.75" customHeight="1" x14ac:dyDescent="0.25">
      <c r="A68" s="44"/>
      <c r="B68" s="69"/>
      <c r="C68" s="495" t="s">
        <v>299</v>
      </c>
      <c r="D68" s="496"/>
      <c r="E68" s="71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44"/>
      <c r="R68" s="44"/>
      <c r="S68" s="44"/>
      <c r="T68" s="44"/>
      <c r="U68" s="44"/>
      <c r="V68" s="44"/>
      <c r="W68" s="44"/>
      <c r="X68" s="44"/>
      <c r="Y68" s="44"/>
    </row>
    <row r="69" spans="1:25" ht="12.75" customHeight="1" x14ac:dyDescent="0.25">
      <c r="A69" s="44"/>
      <c r="B69" s="69"/>
      <c r="C69" s="44" t="s">
        <v>79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 ht="12.75" customHeight="1" x14ac:dyDescent="0.25">
      <c r="C70" t="s">
        <v>144</v>
      </c>
      <c r="Q70" s="5"/>
    </row>
    <row r="71" spans="1:25" ht="12.75" customHeight="1" x14ac:dyDescent="0.25">
      <c r="F71" s="459" t="s">
        <v>80</v>
      </c>
      <c r="G71" s="448"/>
      <c r="H71" s="448"/>
      <c r="I71" s="448"/>
      <c r="J71" s="448"/>
      <c r="K71" s="448"/>
      <c r="L71" s="448"/>
      <c r="M71" s="448"/>
      <c r="N71" s="448"/>
      <c r="O71" s="449"/>
      <c r="Q71" s="5"/>
    </row>
    <row r="72" spans="1:25" ht="12.75" customHeight="1" x14ac:dyDescent="0.25">
      <c r="E72" s="5"/>
      <c r="F72" s="530">
        <v>34</v>
      </c>
      <c r="G72" s="449"/>
      <c r="H72" s="530">
        <v>35</v>
      </c>
      <c r="I72" s="449"/>
      <c r="J72" s="530">
        <v>36</v>
      </c>
      <c r="K72" s="449"/>
      <c r="L72" s="530">
        <v>35</v>
      </c>
      <c r="M72" s="449"/>
      <c r="N72" s="530">
        <v>27</v>
      </c>
      <c r="O72" s="449"/>
      <c r="Q72" s="5"/>
    </row>
    <row r="73" spans="1:25" ht="12.75" customHeight="1" x14ac:dyDescent="0.25">
      <c r="E73" s="5"/>
      <c r="F73" s="23"/>
      <c r="G73" s="23"/>
      <c r="H73" s="23"/>
      <c r="I73" s="23"/>
      <c r="J73" s="23"/>
      <c r="K73" s="23"/>
      <c r="L73" s="23"/>
      <c r="M73" s="23"/>
      <c r="N73" s="23"/>
      <c r="O73" s="23"/>
      <c r="Q73" s="5"/>
    </row>
    <row r="74" spans="1:25" ht="12.75" customHeight="1" x14ac:dyDescent="0.25">
      <c r="C74" s="15"/>
      <c r="D74" s="15"/>
      <c r="E74" s="5"/>
      <c r="Q74" s="5"/>
    </row>
    <row r="75" spans="1:25" ht="12.75" customHeight="1" x14ac:dyDescent="0.25">
      <c r="C75" s="5"/>
      <c r="D75" s="5"/>
      <c r="E75" s="5"/>
      <c r="Q75" s="5"/>
    </row>
    <row r="76" spans="1:25" ht="12.75" customHeight="1" x14ac:dyDescent="0.25">
      <c r="C76" s="5"/>
      <c r="D76" s="5"/>
      <c r="E76" s="5"/>
      <c r="Q76" s="5"/>
    </row>
    <row r="77" spans="1:25" ht="12.75" customHeight="1" x14ac:dyDescent="0.25">
      <c r="C77" s="5"/>
      <c r="D77" s="5"/>
      <c r="E77" s="5"/>
      <c r="Q77" s="5"/>
    </row>
    <row r="78" spans="1:25" ht="12.75" customHeight="1" x14ac:dyDescent="0.25">
      <c r="C78" s="5"/>
      <c r="D78" s="5"/>
      <c r="Q78" s="5"/>
    </row>
    <row r="79" spans="1:25" ht="12.75" customHeight="1" x14ac:dyDescent="0.25">
      <c r="C79" s="5"/>
      <c r="D79" s="5"/>
      <c r="Q79" s="5"/>
    </row>
    <row r="80" spans="1:25" ht="12.75" customHeight="1" x14ac:dyDescent="0.25">
      <c r="C80" s="5"/>
      <c r="D80" s="5"/>
      <c r="Q80" s="5"/>
    </row>
    <row r="81" spans="3:17" ht="12.75" customHeight="1" x14ac:dyDescent="0.25">
      <c r="C81" s="5"/>
      <c r="D81" s="5"/>
      <c r="Q81" s="5"/>
    </row>
    <row r="82" spans="3:17" ht="12.75" customHeight="1" x14ac:dyDescent="0.25">
      <c r="C82" s="5"/>
      <c r="D82" s="5"/>
      <c r="Q82" s="5"/>
    </row>
    <row r="83" spans="3:17" ht="12.75" customHeight="1" x14ac:dyDescent="0.25">
      <c r="C83" s="5"/>
      <c r="D83" s="5"/>
      <c r="Q83" s="5"/>
    </row>
    <row r="84" spans="3:17" ht="12.75" customHeight="1" x14ac:dyDescent="0.25">
      <c r="C84" s="5"/>
      <c r="D84" s="5"/>
      <c r="Q84" s="5"/>
    </row>
    <row r="85" spans="3:17" ht="12.75" customHeight="1" x14ac:dyDescent="0.25">
      <c r="Q85" s="5"/>
    </row>
    <row r="86" spans="3:17" ht="12.75" customHeight="1" x14ac:dyDescent="0.25">
      <c r="Q86" s="5"/>
    </row>
    <row r="87" spans="3:17" ht="12.75" customHeight="1" x14ac:dyDescent="0.25">
      <c r="Q87" s="5"/>
    </row>
    <row r="88" spans="3:17" ht="12.75" customHeight="1" x14ac:dyDescent="0.25">
      <c r="Q88" s="5"/>
    </row>
    <row r="89" spans="3:17" ht="12.75" customHeight="1" x14ac:dyDescent="0.25">
      <c r="Q89" s="5"/>
    </row>
    <row r="90" spans="3:17" ht="12.75" customHeight="1" x14ac:dyDescent="0.25">
      <c r="Q90" s="5"/>
    </row>
    <row r="91" spans="3:17" ht="12.75" customHeight="1" x14ac:dyDescent="0.25">
      <c r="Q91" s="5"/>
    </row>
    <row r="92" spans="3:17" ht="12.75" customHeight="1" x14ac:dyDescent="0.25">
      <c r="Q92" s="5"/>
    </row>
    <row r="93" spans="3:17" ht="12.75" customHeight="1" x14ac:dyDescent="0.25">
      <c r="Q93" s="5"/>
    </row>
    <row r="94" spans="3:17" ht="12.75" customHeight="1" x14ac:dyDescent="0.25">
      <c r="Q94" s="5"/>
    </row>
    <row r="95" spans="3:17" ht="12.75" customHeight="1" x14ac:dyDescent="0.25">
      <c r="Q95" s="5"/>
    </row>
    <row r="96" spans="3:17" ht="12.75" customHeight="1" x14ac:dyDescent="0.25">
      <c r="Q96" s="5"/>
    </row>
    <row r="97" spans="17:17" ht="12.75" customHeight="1" x14ac:dyDescent="0.25">
      <c r="Q97" s="5"/>
    </row>
    <row r="98" spans="17:17" ht="12.75" customHeight="1" x14ac:dyDescent="0.25">
      <c r="Q98" s="5"/>
    </row>
    <row r="99" spans="17:17" ht="12.75" customHeight="1" x14ac:dyDescent="0.25">
      <c r="Q99" s="5"/>
    </row>
    <row r="100" spans="17:17" ht="12.75" customHeight="1" x14ac:dyDescent="0.25">
      <c r="Q100" s="5"/>
    </row>
    <row r="101" spans="17:17" ht="12.75" customHeight="1" x14ac:dyDescent="0.25">
      <c r="Q101" s="5"/>
    </row>
    <row r="102" spans="17:17" ht="12.75" customHeight="1" x14ac:dyDescent="0.25">
      <c r="Q102" s="5"/>
    </row>
    <row r="103" spans="17:17" ht="12.75" customHeight="1" x14ac:dyDescent="0.25">
      <c r="Q103" s="5"/>
    </row>
    <row r="104" spans="17:17" ht="12.75" customHeight="1" x14ac:dyDescent="0.25">
      <c r="Q104" s="5"/>
    </row>
    <row r="105" spans="17:17" ht="12.75" customHeight="1" x14ac:dyDescent="0.25">
      <c r="Q105" s="5"/>
    </row>
    <row r="106" spans="17:17" ht="12.75" customHeight="1" x14ac:dyDescent="0.25">
      <c r="Q106" s="5"/>
    </row>
    <row r="107" spans="17:17" ht="12.75" customHeight="1" x14ac:dyDescent="0.25">
      <c r="Q107" s="5"/>
    </row>
    <row r="108" spans="17:17" ht="12.75" customHeight="1" x14ac:dyDescent="0.25">
      <c r="Q108" s="5"/>
    </row>
    <row r="109" spans="17:17" ht="12.75" customHeight="1" x14ac:dyDescent="0.25">
      <c r="Q109" s="5"/>
    </row>
    <row r="110" spans="17:17" ht="12.75" customHeight="1" x14ac:dyDescent="0.25">
      <c r="Q110" s="5"/>
    </row>
    <row r="111" spans="17:17" ht="12.75" customHeight="1" x14ac:dyDescent="0.25">
      <c r="Q111" s="5"/>
    </row>
    <row r="112" spans="17:17" ht="12.75" customHeight="1" x14ac:dyDescent="0.25">
      <c r="Q112" s="5"/>
    </row>
    <row r="113" spans="17:17" ht="12.75" customHeight="1" x14ac:dyDescent="0.25">
      <c r="Q113" s="5"/>
    </row>
    <row r="114" spans="17:17" ht="12.75" customHeight="1" x14ac:dyDescent="0.25">
      <c r="Q114" s="5"/>
    </row>
    <row r="115" spans="17:17" ht="12.75" customHeight="1" x14ac:dyDescent="0.25">
      <c r="Q115" s="5"/>
    </row>
    <row r="116" spans="17:17" ht="12.75" customHeight="1" x14ac:dyDescent="0.25">
      <c r="Q116" s="5"/>
    </row>
    <row r="117" spans="17:17" ht="12.75" customHeight="1" x14ac:dyDescent="0.25">
      <c r="Q117" s="5"/>
    </row>
    <row r="118" spans="17:17" ht="12.75" customHeight="1" x14ac:dyDescent="0.25">
      <c r="Q118" s="5"/>
    </row>
    <row r="119" spans="17:17" ht="12.75" customHeight="1" x14ac:dyDescent="0.25">
      <c r="Q119" s="5"/>
    </row>
    <row r="120" spans="17:17" ht="12.75" customHeight="1" x14ac:dyDescent="0.25">
      <c r="Q120" s="5"/>
    </row>
    <row r="121" spans="17:17" ht="12.75" customHeight="1" x14ac:dyDescent="0.25">
      <c r="Q121" s="5"/>
    </row>
    <row r="122" spans="17:17" ht="12.75" customHeight="1" x14ac:dyDescent="0.25">
      <c r="Q122" s="5"/>
    </row>
    <row r="123" spans="17:17" ht="12.75" customHeight="1" x14ac:dyDescent="0.25">
      <c r="Q123" s="5"/>
    </row>
    <row r="124" spans="17:17" ht="12.75" customHeight="1" x14ac:dyDescent="0.25">
      <c r="Q124" s="5"/>
    </row>
    <row r="125" spans="17:17" ht="12.75" customHeight="1" x14ac:dyDescent="0.25">
      <c r="Q125" s="5"/>
    </row>
    <row r="126" spans="17:17" ht="12.75" customHeight="1" x14ac:dyDescent="0.25">
      <c r="Q126" s="5"/>
    </row>
    <row r="127" spans="17:17" ht="12.75" customHeight="1" x14ac:dyDescent="0.25">
      <c r="Q127" s="5"/>
    </row>
    <row r="128" spans="17:17" ht="12.75" customHeight="1" x14ac:dyDescent="0.25">
      <c r="Q128" s="5"/>
    </row>
    <row r="129" spans="17:17" ht="12.75" customHeight="1" x14ac:dyDescent="0.25">
      <c r="Q129" s="5"/>
    </row>
    <row r="130" spans="17:17" ht="12.75" customHeight="1" x14ac:dyDescent="0.25">
      <c r="Q130" s="5"/>
    </row>
    <row r="131" spans="17:17" ht="12.75" customHeight="1" x14ac:dyDescent="0.25">
      <c r="Q131" s="5"/>
    </row>
    <row r="132" spans="17:17" ht="12.75" customHeight="1" x14ac:dyDescent="0.25">
      <c r="Q132" s="5"/>
    </row>
    <row r="133" spans="17:17" ht="12.75" customHeight="1" x14ac:dyDescent="0.25">
      <c r="Q133" s="5"/>
    </row>
    <row r="134" spans="17:17" ht="12.75" customHeight="1" x14ac:dyDescent="0.25">
      <c r="Q134" s="5"/>
    </row>
    <row r="135" spans="17:17" ht="12.75" customHeight="1" x14ac:dyDescent="0.25">
      <c r="Q135" s="5"/>
    </row>
    <row r="136" spans="17:17" ht="12.75" customHeight="1" x14ac:dyDescent="0.25">
      <c r="Q136" s="5"/>
    </row>
    <row r="137" spans="17:17" ht="12.75" customHeight="1" x14ac:dyDescent="0.25">
      <c r="Q137" s="5"/>
    </row>
    <row r="138" spans="17:17" ht="12.75" customHeight="1" x14ac:dyDescent="0.25">
      <c r="Q138" s="5"/>
    </row>
    <row r="139" spans="17:17" ht="12.75" customHeight="1" x14ac:dyDescent="0.25">
      <c r="Q139" s="5"/>
    </row>
    <row r="140" spans="17:17" ht="12.75" customHeight="1" x14ac:dyDescent="0.25">
      <c r="Q140" s="5"/>
    </row>
    <row r="141" spans="17:17" ht="12.75" customHeight="1" x14ac:dyDescent="0.25">
      <c r="Q141" s="5"/>
    </row>
    <row r="142" spans="17:17" ht="12.75" customHeight="1" x14ac:dyDescent="0.25">
      <c r="Q142" s="5"/>
    </row>
    <row r="143" spans="17:17" ht="12.75" customHeight="1" x14ac:dyDescent="0.25">
      <c r="Q143" s="5"/>
    </row>
    <row r="144" spans="17:17" ht="12.75" customHeight="1" x14ac:dyDescent="0.25">
      <c r="Q144" s="5"/>
    </row>
    <row r="145" spans="17:17" ht="12.75" customHeight="1" x14ac:dyDescent="0.25">
      <c r="Q145" s="5"/>
    </row>
    <row r="146" spans="17:17" ht="12.75" customHeight="1" x14ac:dyDescent="0.25">
      <c r="Q146" s="5"/>
    </row>
    <row r="147" spans="17:17" ht="12.75" customHeight="1" x14ac:dyDescent="0.25">
      <c r="Q147" s="5"/>
    </row>
    <row r="148" spans="17:17" ht="12.75" customHeight="1" x14ac:dyDescent="0.25">
      <c r="Q148" s="5"/>
    </row>
    <row r="149" spans="17:17" ht="12.75" customHeight="1" x14ac:dyDescent="0.25">
      <c r="Q149" s="5"/>
    </row>
    <row r="150" spans="17:17" ht="12.75" customHeight="1" x14ac:dyDescent="0.25">
      <c r="Q150" s="5"/>
    </row>
    <row r="151" spans="17:17" ht="12.75" customHeight="1" x14ac:dyDescent="0.25">
      <c r="Q151" s="5"/>
    </row>
    <row r="152" spans="17:17" ht="12.75" customHeight="1" x14ac:dyDescent="0.25">
      <c r="Q152" s="5"/>
    </row>
    <row r="153" spans="17:17" ht="12.75" customHeight="1" x14ac:dyDescent="0.25">
      <c r="Q153" s="5"/>
    </row>
    <row r="154" spans="17:17" ht="12.75" customHeight="1" x14ac:dyDescent="0.25">
      <c r="Q154" s="5"/>
    </row>
    <row r="155" spans="17:17" ht="12.75" customHeight="1" x14ac:dyDescent="0.25">
      <c r="Q155" s="5"/>
    </row>
    <row r="156" spans="17:17" ht="12.75" customHeight="1" x14ac:dyDescent="0.25">
      <c r="Q156" s="5"/>
    </row>
    <row r="157" spans="17:17" ht="12.75" customHeight="1" x14ac:dyDescent="0.25">
      <c r="Q157" s="5"/>
    </row>
    <row r="158" spans="17:17" ht="12.75" customHeight="1" x14ac:dyDescent="0.25">
      <c r="Q158" s="5"/>
    </row>
    <row r="159" spans="17:17" ht="12.75" customHeight="1" x14ac:dyDescent="0.25">
      <c r="Q159" s="5"/>
    </row>
    <row r="160" spans="17:17" ht="12.75" customHeight="1" x14ac:dyDescent="0.25">
      <c r="Q160" s="5"/>
    </row>
    <row r="161" spans="17:17" ht="12.75" customHeight="1" x14ac:dyDescent="0.25">
      <c r="Q161" s="5"/>
    </row>
    <row r="162" spans="17:17" ht="12.75" customHeight="1" x14ac:dyDescent="0.25">
      <c r="Q162" s="5"/>
    </row>
    <row r="163" spans="17:17" ht="12.75" customHeight="1" x14ac:dyDescent="0.25">
      <c r="Q163" s="5"/>
    </row>
    <row r="164" spans="17:17" ht="12.75" customHeight="1" x14ac:dyDescent="0.25">
      <c r="Q164" s="5"/>
    </row>
    <row r="165" spans="17:17" ht="12.75" customHeight="1" x14ac:dyDescent="0.25">
      <c r="Q165" s="5"/>
    </row>
    <row r="166" spans="17:17" ht="12.75" customHeight="1" x14ac:dyDescent="0.25">
      <c r="Q166" s="5"/>
    </row>
    <row r="167" spans="17:17" ht="12.75" customHeight="1" x14ac:dyDescent="0.25">
      <c r="Q167" s="5"/>
    </row>
    <row r="168" spans="17:17" ht="12.75" customHeight="1" x14ac:dyDescent="0.25">
      <c r="Q168" s="5"/>
    </row>
    <row r="169" spans="17:17" ht="12.75" customHeight="1" x14ac:dyDescent="0.25">
      <c r="Q169" s="5"/>
    </row>
    <row r="170" spans="17:17" ht="12.75" customHeight="1" x14ac:dyDescent="0.25">
      <c r="Q170" s="5"/>
    </row>
    <row r="171" spans="17:17" ht="12.75" customHeight="1" x14ac:dyDescent="0.25">
      <c r="Q171" s="5"/>
    </row>
    <row r="172" spans="17:17" ht="12.75" customHeight="1" x14ac:dyDescent="0.25">
      <c r="Q172" s="5"/>
    </row>
    <row r="173" spans="17:17" ht="12.75" customHeight="1" x14ac:dyDescent="0.25">
      <c r="Q173" s="5"/>
    </row>
    <row r="174" spans="17:17" ht="12.75" customHeight="1" x14ac:dyDescent="0.25">
      <c r="Q174" s="5"/>
    </row>
    <row r="175" spans="17:17" ht="12.75" customHeight="1" x14ac:dyDescent="0.25">
      <c r="Q175" s="5"/>
    </row>
    <row r="176" spans="17:17" ht="12.75" customHeight="1" x14ac:dyDescent="0.25">
      <c r="Q176" s="5"/>
    </row>
    <row r="177" spans="17:17" ht="12.75" customHeight="1" x14ac:dyDescent="0.25">
      <c r="Q177" s="5"/>
    </row>
    <row r="178" spans="17:17" ht="12.75" customHeight="1" x14ac:dyDescent="0.25">
      <c r="Q178" s="5"/>
    </row>
    <row r="179" spans="17:17" ht="12.75" customHeight="1" x14ac:dyDescent="0.25">
      <c r="Q179" s="5"/>
    </row>
    <row r="180" spans="17:17" ht="12.75" customHeight="1" x14ac:dyDescent="0.25">
      <c r="Q180" s="5"/>
    </row>
    <row r="181" spans="17:17" ht="12.75" customHeight="1" x14ac:dyDescent="0.25">
      <c r="Q181" s="5"/>
    </row>
    <row r="182" spans="17:17" ht="12.75" customHeight="1" x14ac:dyDescent="0.25">
      <c r="Q182" s="5"/>
    </row>
    <row r="183" spans="17:17" ht="12.75" customHeight="1" x14ac:dyDescent="0.25">
      <c r="Q183" s="5"/>
    </row>
    <row r="184" spans="17:17" ht="12.75" customHeight="1" x14ac:dyDescent="0.25">
      <c r="Q184" s="5"/>
    </row>
    <row r="185" spans="17:17" ht="12.75" customHeight="1" x14ac:dyDescent="0.25">
      <c r="Q185" s="5"/>
    </row>
    <row r="186" spans="17:17" ht="12.75" customHeight="1" x14ac:dyDescent="0.25">
      <c r="Q186" s="5"/>
    </row>
    <row r="187" spans="17:17" ht="12.75" customHeight="1" x14ac:dyDescent="0.25">
      <c r="Q187" s="5"/>
    </row>
    <row r="188" spans="17:17" ht="12.75" customHeight="1" x14ac:dyDescent="0.25">
      <c r="Q188" s="5"/>
    </row>
    <row r="189" spans="17:17" ht="12.75" customHeight="1" x14ac:dyDescent="0.25">
      <c r="Q189" s="5"/>
    </row>
    <row r="190" spans="17:17" ht="12.75" customHeight="1" x14ac:dyDescent="0.25">
      <c r="Q190" s="5"/>
    </row>
    <row r="191" spans="17:17" ht="12.75" customHeight="1" x14ac:dyDescent="0.25">
      <c r="Q191" s="5"/>
    </row>
    <row r="192" spans="17:17" ht="12.75" customHeight="1" x14ac:dyDescent="0.25">
      <c r="Q192" s="5"/>
    </row>
    <row r="193" spans="17:17" ht="12.75" customHeight="1" x14ac:dyDescent="0.25">
      <c r="Q193" s="5"/>
    </row>
    <row r="194" spans="17:17" ht="12.75" customHeight="1" x14ac:dyDescent="0.25">
      <c r="Q194" s="5"/>
    </row>
    <row r="195" spans="17:17" ht="12.75" customHeight="1" x14ac:dyDescent="0.25">
      <c r="Q195" s="5"/>
    </row>
    <row r="196" spans="17:17" ht="12.75" customHeight="1" x14ac:dyDescent="0.25">
      <c r="Q196" s="5"/>
    </row>
    <row r="197" spans="17:17" ht="12.75" customHeight="1" x14ac:dyDescent="0.25">
      <c r="Q197" s="5"/>
    </row>
    <row r="198" spans="17:17" ht="12.75" customHeight="1" x14ac:dyDescent="0.25">
      <c r="Q198" s="5"/>
    </row>
    <row r="199" spans="17:17" ht="12.75" customHeight="1" x14ac:dyDescent="0.25">
      <c r="Q199" s="5"/>
    </row>
    <row r="200" spans="17:17" ht="12.75" customHeight="1" x14ac:dyDescent="0.25">
      <c r="Q200" s="5"/>
    </row>
    <row r="201" spans="17:17" ht="12.75" customHeight="1" x14ac:dyDescent="0.25">
      <c r="Q201" s="5"/>
    </row>
    <row r="202" spans="17:17" ht="12.75" customHeight="1" x14ac:dyDescent="0.25">
      <c r="Q202" s="5"/>
    </row>
    <row r="203" spans="17:17" ht="12.75" customHeight="1" x14ac:dyDescent="0.25">
      <c r="Q203" s="5"/>
    </row>
    <row r="204" spans="17:17" ht="12.75" customHeight="1" x14ac:dyDescent="0.25">
      <c r="Q204" s="5"/>
    </row>
    <row r="205" spans="17:17" ht="12.75" customHeight="1" x14ac:dyDescent="0.25">
      <c r="Q205" s="5"/>
    </row>
    <row r="206" spans="17:17" ht="12.75" customHeight="1" x14ac:dyDescent="0.25">
      <c r="Q206" s="5"/>
    </row>
    <row r="207" spans="17:17" ht="12.75" customHeight="1" x14ac:dyDescent="0.25">
      <c r="Q207" s="5"/>
    </row>
    <row r="208" spans="17:17" ht="12.75" customHeight="1" x14ac:dyDescent="0.25">
      <c r="Q208" s="5"/>
    </row>
    <row r="209" spans="17:17" ht="12.75" customHeight="1" x14ac:dyDescent="0.25">
      <c r="Q209" s="5"/>
    </row>
    <row r="210" spans="17:17" ht="12.75" customHeight="1" x14ac:dyDescent="0.25">
      <c r="Q210" s="5"/>
    </row>
    <row r="211" spans="17:17" ht="12.75" customHeight="1" x14ac:dyDescent="0.25">
      <c r="Q211" s="5"/>
    </row>
    <row r="212" spans="17:17" ht="12.75" customHeight="1" x14ac:dyDescent="0.25">
      <c r="Q212" s="5"/>
    </row>
    <row r="213" spans="17:17" ht="12.75" customHeight="1" x14ac:dyDescent="0.25">
      <c r="Q213" s="5"/>
    </row>
    <row r="214" spans="17:17" ht="12.75" customHeight="1" x14ac:dyDescent="0.25">
      <c r="Q214" s="5"/>
    </row>
    <row r="215" spans="17:17" ht="12.75" customHeight="1" x14ac:dyDescent="0.25">
      <c r="Q215" s="5"/>
    </row>
    <row r="216" spans="17:17" ht="12.75" customHeight="1" x14ac:dyDescent="0.25">
      <c r="Q216" s="5"/>
    </row>
    <row r="217" spans="17:17" ht="12.75" customHeight="1" x14ac:dyDescent="0.25">
      <c r="Q217" s="5"/>
    </row>
    <row r="218" spans="17:17" ht="12.75" customHeight="1" x14ac:dyDescent="0.25">
      <c r="Q218" s="5"/>
    </row>
    <row r="219" spans="17:17" ht="12.75" customHeight="1" x14ac:dyDescent="0.25">
      <c r="Q219" s="5"/>
    </row>
    <row r="220" spans="17:17" ht="12.75" customHeight="1" x14ac:dyDescent="0.25">
      <c r="Q220" s="5"/>
    </row>
    <row r="221" spans="17:17" ht="12.75" customHeight="1" x14ac:dyDescent="0.25">
      <c r="Q221" s="5"/>
    </row>
    <row r="222" spans="17:17" ht="12.75" customHeight="1" x14ac:dyDescent="0.25">
      <c r="Q222" s="5"/>
    </row>
    <row r="223" spans="17:17" ht="12.75" customHeight="1" x14ac:dyDescent="0.25">
      <c r="Q223" s="5"/>
    </row>
    <row r="224" spans="17:17" ht="12.75" customHeight="1" x14ac:dyDescent="0.25">
      <c r="Q224" s="5"/>
    </row>
    <row r="225" spans="17:17" ht="12.75" customHeight="1" x14ac:dyDescent="0.25">
      <c r="Q225" s="5"/>
    </row>
    <row r="226" spans="17:17" ht="12.75" customHeight="1" x14ac:dyDescent="0.25">
      <c r="Q226" s="5"/>
    </row>
    <row r="227" spans="17:17" ht="12.75" customHeight="1" x14ac:dyDescent="0.25">
      <c r="Q227" s="5"/>
    </row>
    <row r="228" spans="17:17" ht="12.75" customHeight="1" x14ac:dyDescent="0.25">
      <c r="Q228" s="5"/>
    </row>
    <row r="229" spans="17:17" ht="12.75" customHeight="1" x14ac:dyDescent="0.25">
      <c r="Q229" s="5"/>
    </row>
    <row r="230" spans="17:17" ht="12.75" customHeight="1" x14ac:dyDescent="0.25">
      <c r="Q230" s="5"/>
    </row>
    <row r="231" spans="17:17" ht="12.75" customHeight="1" x14ac:dyDescent="0.25">
      <c r="Q231" s="5"/>
    </row>
    <row r="232" spans="17:17" ht="12.75" customHeight="1" x14ac:dyDescent="0.25">
      <c r="Q232" s="5"/>
    </row>
    <row r="233" spans="17:17" ht="12.75" customHeight="1" x14ac:dyDescent="0.25">
      <c r="Q233" s="5"/>
    </row>
    <row r="234" spans="17:17" ht="12.75" customHeight="1" x14ac:dyDescent="0.25">
      <c r="Q234" s="5"/>
    </row>
    <row r="235" spans="17:17" ht="12.75" customHeight="1" x14ac:dyDescent="0.25">
      <c r="Q235" s="5"/>
    </row>
    <row r="236" spans="17:17" ht="12.75" customHeight="1" x14ac:dyDescent="0.25">
      <c r="Q236" s="5"/>
    </row>
    <row r="237" spans="17:17" ht="12.75" customHeight="1" x14ac:dyDescent="0.25">
      <c r="Q237" s="5"/>
    </row>
    <row r="238" spans="17:17" ht="12.75" customHeight="1" x14ac:dyDescent="0.25">
      <c r="Q238" s="5"/>
    </row>
    <row r="239" spans="17:17" ht="12.75" customHeight="1" x14ac:dyDescent="0.25">
      <c r="Q239" s="5"/>
    </row>
    <row r="240" spans="17:17" ht="12.75" customHeight="1" x14ac:dyDescent="0.25">
      <c r="Q240" s="5"/>
    </row>
    <row r="241" spans="17:17" ht="12.75" customHeight="1" x14ac:dyDescent="0.25">
      <c r="Q241" s="5"/>
    </row>
    <row r="242" spans="17:17" ht="12.75" customHeight="1" x14ac:dyDescent="0.25">
      <c r="Q242" s="5"/>
    </row>
    <row r="243" spans="17:17" ht="12.75" customHeight="1" x14ac:dyDescent="0.25">
      <c r="Q243" s="5"/>
    </row>
    <row r="244" spans="17:17" ht="12.75" customHeight="1" x14ac:dyDescent="0.25">
      <c r="Q244" s="5"/>
    </row>
    <row r="245" spans="17:17" ht="12.75" customHeight="1" x14ac:dyDescent="0.25">
      <c r="Q245" s="5"/>
    </row>
    <row r="246" spans="17:17" ht="12.75" customHeight="1" x14ac:dyDescent="0.25">
      <c r="Q246" s="5"/>
    </row>
    <row r="247" spans="17:17" ht="12.75" customHeight="1" x14ac:dyDescent="0.25">
      <c r="Q247" s="5"/>
    </row>
    <row r="248" spans="17:17" ht="12.75" customHeight="1" x14ac:dyDescent="0.25">
      <c r="Q248" s="5"/>
    </row>
    <row r="249" spans="17:17" ht="12.75" customHeight="1" x14ac:dyDescent="0.25">
      <c r="Q249" s="5"/>
    </row>
    <row r="250" spans="17:17" ht="12.75" customHeight="1" x14ac:dyDescent="0.25">
      <c r="Q250" s="5"/>
    </row>
    <row r="251" spans="17:17" ht="12.75" customHeight="1" x14ac:dyDescent="0.25">
      <c r="Q251" s="5"/>
    </row>
    <row r="252" spans="17:17" ht="12.75" customHeight="1" x14ac:dyDescent="0.25">
      <c r="Q252" s="5"/>
    </row>
    <row r="253" spans="17:17" ht="12.75" customHeight="1" x14ac:dyDescent="0.25">
      <c r="Q253" s="5"/>
    </row>
    <row r="254" spans="17:17" ht="12.75" customHeight="1" x14ac:dyDescent="0.25">
      <c r="Q254" s="5"/>
    </row>
    <row r="255" spans="17:17" ht="12.75" customHeight="1" x14ac:dyDescent="0.25">
      <c r="Q255" s="5"/>
    </row>
    <row r="256" spans="17:17" ht="12.75" customHeight="1" x14ac:dyDescent="0.25">
      <c r="Q256" s="5"/>
    </row>
    <row r="257" spans="17:17" ht="12.75" customHeight="1" x14ac:dyDescent="0.25">
      <c r="Q257" s="5"/>
    </row>
    <row r="258" spans="17:17" ht="12.75" customHeight="1" x14ac:dyDescent="0.25">
      <c r="Q258" s="5"/>
    </row>
    <row r="259" spans="17:17" ht="12.75" customHeight="1" x14ac:dyDescent="0.25">
      <c r="Q259" s="5"/>
    </row>
    <row r="260" spans="17:17" ht="12.75" customHeight="1" x14ac:dyDescent="0.25">
      <c r="Q260" s="5"/>
    </row>
    <row r="261" spans="17:17" ht="12.75" customHeight="1" x14ac:dyDescent="0.25">
      <c r="Q261" s="5"/>
    </row>
    <row r="262" spans="17:17" ht="12.75" customHeight="1" x14ac:dyDescent="0.25">
      <c r="Q262" s="5"/>
    </row>
    <row r="263" spans="17:17" ht="12.75" customHeight="1" x14ac:dyDescent="0.25">
      <c r="Q263" s="5"/>
    </row>
    <row r="264" spans="17:17" ht="12.75" customHeight="1" x14ac:dyDescent="0.25">
      <c r="Q264" s="5"/>
    </row>
    <row r="265" spans="17:17" ht="12.75" customHeight="1" x14ac:dyDescent="0.25">
      <c r="Q265" s="5"/>
    </row>
    <row r="266" spans="17:17" ht="12.75" customHeight="1" x14ac:dyDescent="0.25">
      <c r="Q266" s="5"/>
    </row>
    <row r="267" spans="17:17" ht="12.75" customHeight="1" x14ac:dyDescent="0.25">
      <c r="Q267" s="5"/>
    </row>
    <row r="268" spans="17:17" ht="12.75" customHeight="1" x14ac:dyDescent="0.25">
      <c r="Q268" s="5"/>
    </row>
    <row r="269" spans="17:17" ht="12.75" customHeight="1" x14ac:dyDescent="0.25">
      <c r="Q269" s="5"/>
    </row>
    <row r="270" spans="17:17" ht="12.75" customHeight="1" x14ac:dyDescent="0.25">
      <c r="Q270" s="5"/>
    </row>
    <row r="271" spans="17:17" ht="12.75" customHeight="1" x14ac:dyDescent="0.25">
      <c r="Q271" s="5"/>
    </row>
    <row r="272" spans="17:17" ht="12.75" customHeight="1" x14ac:dyDescent="0.25">
      <c r="Q272" s="5"/>
    </row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60">
    <mergeCell ref="F71:O71"/>
    <mergeCell ref="N72:O72"/>
    <mergeCell ref="J72:K72"/>
    <mergeCell ref="L72:M72"/>
    <mergeCell ref="B67:E67"/>
    <mergeCell ref="H72:I72"/>
    <mergeCell ref="F72:G72"/>
    <mergeCell ref="B55:B56"/>
    <mergeCell ref="C66:E66"/>
    <mergeCell ref="C63:E63"/>
    <mergeCell ref="C68:D68"/>
    <mergeCell ref="C62:E62"/>
    <mergeCell ref="C60:E60"/>
    <mergeCell ref="C61:E61"/>
    <mergeCell ref="C65:E65"/>
    <mergeCell ref="C64:E64"/>
    <mergeCell ref="C59:E59"/>
    <mergeCell ref="C58:E58"/>
    <mergeCell ref="C55:C56"/>
    <mergeCell ref="C57:E57"/>
    <mergeCell ref="D56:E56"/>
    <mergeCell ref="B47:B48"/>
    <mergeCell ref="C47:D48"/>
    <mergeCell ref="C41:D41"/>
    <mergeCell ref="C33:D34"/>
    <mergeCell ref="C24:D24"/>
    <mergeCell ref="B29:P29"/>
    <mergeCell ref="B33:B34"/>
    <mergeCell ref="B32:E32"/>
    <mergeCell ref="C38:D38"/>
    <mergeCell ref="B10:B11"/>
    <mergeCell ref="C15:E15"/>
    <mergeCell ref="C18:E18"/>
    <mergeCell ref="C42:D42"/>
    <mergeCell ref="C46:D46"/>
    <mergeCell ref="C45:D45"/>
    <mergeCell ref="S11:V11"/>
    <mergeCell ref="P10:P11"/>
    <mergeCell ref="E10:E11"/>
    <mergeCell ref="L11:M11"/>
    <mergeCell ref="F11:G11"/>
    <mergeCell ref="H11:I11"/>
    <mergeCell ref="J11:K11"/>
    <mergeCell ref="N11:O11"/>
    <mergeCell ref="P55:P56"/>
    <mergeCell ref="D55:E55"/>
    <mergeCell ref="C44:D44"/>
    <mergeCell ref="C43:D43"/>
    <mergeCell ref="X10:Y10"/>
    <mergeCell ref="F10:O10"/>
    <mergeCell ref="B51:E51"/>
    <mergeCell ref="B54:E54"/>
    <mergeCell ref="B52:E52"/>
    <mergeCell ref="Q13:Q14"/>
    <mergeCell ref="Q19:Q22"/>
    <mergeCell ref="C37:D37"/>
    <mergeCell ref="C36:D36"/>
    <mergeCell ref="B28:E28"/>
    <mergeCell ref="C39:D39"/>
    <mergeCell ref="C10:C11"/>
  </mergeCells>
  <conditionalFormatting sqref="E74 C76:D76">
    <cfRule type="cellIs" dxfId="397" priority="1" operator="greaterThan">
      <formula>0</formula>
    </cfRule>
  </conditionalFormatting>
  <conditionalFormatting sqref="V13">
    <cfRule type="cellIs" dxfId="396" priority="2" operator="lessThan">
      <formula>$U$13</formula>
    </cfRule>
  </conditionalFormatting>
  <conditionalFormatting sqref="V14">
    <cfRule type="cellIs" dxfId="395" priority="3" operator="lessThan">
      <formula>$U$14</formula>
    </cfRule>
  </conditionalFormatting>
  <conditionalFormatting sqref="V16">
    <cfRule type="cellIs" dxfId="394" priority="4" operator="lessThan">
      <formula>$U$16</formula>
    </cfRule>
  </conditionalFormatting>
  <conditionalFormatting sqref="F49:O49">
    <cfRule type="cellIs" dxfId="393" priority="5" operator="lessThan">
      <formula>$F$40/2</formula>
    </cfRule>
  </conditionalFormatting>
  <conditionalFormatting sqref="P52">
    <cfRule type="cellIs" dxfId="392" priority="6" operator="lessThan">
      <formula>#REF!</formula>
    </cfRule>
  </conditionalFormatting>
  <conditionalFormatting sqref="P52">
    <cfRule type="cellIs" dxfId="391" priority="7" operator="greaterThan">
      <formula>#REF!</formula>
    </cfRule>
  </conditionalFormatting>
  <conditionalFormatting sqref="F54">
    <cfRule type="cellIs" dxfId="390" priority="8" operator="lessThan">
      <formula>$F$72</formula>
    </cfRule>
  </conditionalFormatting>
  <conditionalFormatting sqref="F54">
    <cfRule type="cellIs" dxfId="389" priority="9" operator="greaterThan">
      <formula>$F$72</formula>
    </cfRule>
  </conditionalFormatting>
  <conditionalFormatting sqref="G54">
    <cfRule type="cellIs" dxfId="388" priority="10" operator="lessThan">
      <formula>$F$72</formula>
    </cfRule>
  </conditionalFormatting>
  <conditionalFormatting sqref="G54">
    <cfRule type="cellIs" dxfId="387" priority="11" operator="greaterThan">
      <formula>$F$72</formula>
    </cfRule>
  </conditionalFormatting>
  <conditionalFormatting sqref="H72">
    <cfRule type="cellIs" dxfId="386" priority="12" operator="greaterThan">
      <formula>$H$72</formula>
    </cfRule>
  </conditionalFormatting>
  <conditionalFormatting sqref="H54">
    <cfRule type="cellIs" dxfId="385" priority="13" operator="lessThan">
      <formula>$H$72</formula>
    </cfRule>
  </conditionalFormatting>
  <conditionalFormatting sqref="H54">
    <cfRule type="cellIs" dxfId="384" priority="14" operator="greaterThan">
      <formula>$H$72</formula>
    </cfRule>
  </conditionalFormatting>
  <conditionalFormatting sqref="I54">
    <cfRule type="cellIs" dxfId="383" priority="15" operator="lessThan">
      <formula>$H$72</formula>
    </cfRule>
  </conditionalFormatting>
  <conditionalFormatting sqref="I54">
    <cfRule type="cellIs" dxfId="382" priority="16" operator="greaterThan">
      <formula>$H$72</formula>
    </cfRule>
  </conditionalFormatting>
  <conditionalFormatting sqref="J54">
    <cfRule type="cellIs" dxfId="381" priority="17" operator="lessThan">
      <formula>$J$72</formula>
    </cfRule>
  </conditionalFormatting>
  <conditionalFormatting sqref="J54">
    <cfRule type="cellIs" dxfId="380" priority="18" operator="greaterThan">
      <formula>$J$72</formula>
    </cfRule>
  </conditionalFormatting>
  <conditionalFormatting sqref="K54">
    <cfRule type="cellIs" dxfId="379" priority="19" operator="lessThan">
      <formula>$J$72</formula>
    </cfRule>
  </conditionalFormatting>
  <conditionalFormatting sqref="K54">
    <cfRule type="cellIs" dxfId="378" priority="20" operator="greaterThan">
      <formula>$J$72</formula>
    </cfRule>
  </conditionalFormatting>
  <conditionalFormatting sqref="L54">
    <cfRule type="cellIs" dxfId="377" priority="21" operator="lessThan">
      <formula>$L$72</formula>
    </cfRule>
  </conditionalFormatting>
  <conditionalFormatting sqref="L54">
    <cfRule type="cellIs" dxfId="376" priority="22" operator="greaterThan">
      <formula>$L$72</formula>
    </cfRule>
  </conditionalFormatting>
  <conditionalFormatting sqref="M54">
    <cfRule type="cellIs" dxfId="375" priority="23" operator="lessThan">
      <formula>$L$72</formula>
    </cfRule>
  </conditionalFormatting>
  <conditionalFormatting sqref="M54">
    <cfRule type="cellIs" dxfId="374" priority="24" operator="greaterThan">
      <formula>$L$72</formula>
    </cfRule>
  </conditionalFormatting>
  <conditionalFormatting sqref="N54">
    <cfRule type="cellIs" dxfId="373" priority="25" operator="lessThan">
      <formula>$N$72</formula>
    </cfRule>
  </conditionalFormatting>
  <conditionalFormatting sqref="N54">
    <cfRule type="cellIs" dxfId="372" priority="26" operator="greaterThan">
      <formula>$N$72</formula>
    </cfRule>
  </conditionalFormatting>
  <conditionalFormatting sqref="O54">
    <cfRule type="cellIs" dxfId="371" priority="27" operator="lessThan">
      <formula>$N$72</formula>
    </cfRule>
  </conditionalFormatting>
  <conditionalFormatting sqref="O54">
    <cfRule type="cellIs" dxfId="370" priority="28" operator="greaterThan">
      <formula>$N$72</formula>
    </cfRule>
  </conditionalFormatting>
  <conditionalFormatting sqref="N51:O51">
    <cfRule type="cellIs" dxfId="369" priority="29" operator="lessThan">
      <formula>#REF!</formula>
    </cfRule>
  </conditionalFormatting>
  <conditionalFormatting sqref="N51:O51">
    <cfRule type="cellIs" dxfId="368" priority="30" operator="greaterThan">
      <formula>#REF!</formula>
    </cfRule>
  </conditionalFormatting>
  <conditionalFormatting sqref="H50">
    <cfRule type="cellIs" dxfId="367" priority="31" operator="lessThan">
      <formula>$H$51</formula>
    </cfRule>
  </conditionalFormatting>
  <conditionalFormatting sqref="H50">
    <cfRule type="cellIs" dxfId="366" priority="32" operator="greaterThan">
      <formula>$H$51</formula>
    </cfRule>
  </conditionalFormatting>
  <conditionalFormatting sqref="I50">
    <cfRule type="cellIs" dxfId="365" priority="33" operator="lessThan">
      <formula>$I$51</formula>
    </cfRule>
  </conditionalFormatting>
  <conditionalFormatting sqref="I50">
    <cfRule type="cellIs" dxfId="364" priority="34" operator="greaterThan">
      <formula>$I$51</formula>
    </cfRule>
  </conditionalFormatting>
  <conditionalFormatting sqref="J50">
    <cfRule type="cellIs" dxfId="363" priority="35" operator="lessThan">
      <formula>$J$51</formula>
    </cfRule>
  </conditionalFormatting>
  <conditionalFormatting sqref="J50">
    <cfRule type="cellIs" dxfId="362" priority="36" operator="greaterThan">
      <formula>$J$51</formula>
    </cfRule>
  </conditionalFormatting>
  <conditionalFormatting sqref="K50">
    <cfRule type="cellIs" dxfId="361" priority="37" operator="lessThan">
      <formula>$K$51</formula>
    </cfRule>
  </conditionalFormatting>
  <conditionalFormatting sqref="K50">
    <cfRule type="cellIs" dxfId="360" priority="38" operator="greaterThan">
      <formula>$K$51</formula>
    </cfRule>
  </conditionalFormatting>
  <conditionalFormatting sqref="L50">
    <cfRule type="cellIs" dxfId="359" priority="39" operator="lessThan">
      <formula>$L$51</formula>
    </cfRule>
  </conditionalFormatting>
  <conditionalFormatting sqref="L50">
    <cfRule type="cellIs" dxfId="358" priority="40" operator="greaterThan">
      <formula>$L$51</formula>
    </cfRule>
  </conditionalFormatting>
  <conditionalFormatting sqref="M50">
    <cfRule type="cellIs" dxfId="357" priority="41" operator="lessThan">
      <formula>$M$51</formula>
    </cfRule>
  </conditionalFormatting>
  <conditionalFormatting sqref="M50">
    <cfRule type="cellIs" dxfId="356" priority="42" operator="greaterThan">
      <formula>$M$51</formula>
    </cfRule>
  </conditionalFormatting>
  <conditionalFormatting sqref="N50">
    <cfRule type="cellIs" dxfId="355" priority="43" operator="lessThan">
      <formula>$N$51</formula>
    </cfRule>
  </conditionalFormatting>
  <conditionalFormatting sqref="N50">
    <cfRule type="cellIs" dxfId="354" priority="44" operator="greaterThan">
      <formula>$N$51</formula>
    </cfRule>
  </conditionalFormatting>
  <conditionalFormatting sqref="O50">
    <cfRule type="cellIs" dxfId="353" priority="45" operator="lessThan">
      <formula>$O$51</formula>
    </cfRule>
  </conditionalFormatting>
  <conditionalFormatting sqref="O50">
    <cfRule type="cellIs" dxfId="352" priority="46" operator="greaterThan">
      <formula>$O$51</formula>
    </cfRule>
  </conditionalFormatting>
  <conditionalFormatting sqref="F50">
    <cfRule type="cellIs" dxfId="351" priority="47" operator="lessThan">
      <formula>$F$51</formula>
    </cfRule>
  </conditionalFormatting>
  <conditionalFormatting sqref="F50">
    <cfRule type="cellIs" dxfId="350" priority="48" operator="greaterThan">
      <formula>$F$51</formula>
    </cfRule>
  </conditionalFormatting>
  <conditionalFormatting sqref="G50">
    <cfRule type="cellIs" dxfId="349" priority="49" operator="lessThan">
      <formula>$G$51</formula>
    </cfRule>
  </conditionalFormatting>
  <conditionalFormatting sqref="G50">
    <cfRule type="cellIs" dxfId="348" priority="50" operator="greaterThan">
      <formula>$G$51</formula>
    </cfRule>
  </conditionalFormatting>
  <dataValidations count="5">
    <dataValidation type="list" allowBlank="1" showErrorMessage="1" sqref="D13:D14">
      <formula1>$T$21:$T$24</formula1>
    </dataValidation>
    <dataValidation type="list" allowBlank="1" showErrorMessage="1" sqref="F52:O52 E33:E39 E41:E48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$Y$13:$Y$16</formula1>
    </dataValidation>
    <dataValidation type="list" allowBlank="1" showErrorMessage="1" sqref="C30:C31">
      <formula1>$Y$12:$Y$20</formula1>
    </dataValidation>
  </dataValidations>
  <printOptions horizontalCentered="1"/>
  <pageMargins left="0.78740157480314965" right="0.39370078740157483" top="0.98425196850393704" bottom="0.98425196850393704" header="0" footer="0"/>
  <pageSetup paperSize="9" scale="2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70" zoomScaleNormal="70" workbookViewId="0">
      <pane ySplit="11" topLeftCell="A12" activePane="bottomLeft" state="frozen"/>
      <selection pane="bottomLeft" activeCell="E46" sqref="E46"/>
    </sheetView>
  </sheetViews>
  <sheetFormatPr defaultColWidth="14.44140625" defaultRowHeight="15" customHeight="1" x14ac:dyDescent="0.25"/>
  <cols>
    <col min="1" max="1" width="21.44140625" customWidth="1"/>
    <col min="2" max="2" width="3.44140625" customWidth="1"/>
    <col min="3" max="3" width="31.5546875" customWidth="1"/>
    <col min="4" max="4" width="16.109375" customWidth="1"/>
    <col min="5" max="5" width="10.33203125" customWidth="1"/>
    <col min="6" max="9" width="5.77734375" customWidth="1"/>
    <col min="10" max="10" width="5.44140625" customWidth="1"/>
    <col min="11" max="11" width="6.21875" customWidth="1"/>
    <col min="12" max="15" width="5.77734375" customWidth="1"/>
    <col min="16" max="16" width="20.21875" customWidth="1"/>
    <col min="17" max="17" width="5.5546875" customWidth="1"/>
    <col min="18" max="19" width="9.21875" customWidth="1"/>
    <col min="20" max="20" width="19.44140625" customWidth="1"/>
    <col min="21" max="22" width="14.21875" customWidth="1"/>
    <col min="23" max="23" width="15.77734375" customWidth="1"/>
    <col min="24" max="24" width="40.21875" customWidth="1"/>
    <col min="25" max="25" width="24.5546875" customWidth="1"/>
    <col min="26" max="26" width="8.77734375" customWidth="1"/>
  </cols>
  <sheetData>
    <row r="1" spans="1:26" ht="17.25" customHeight="1" x14ac:dyDescent="0.4">
      <c r="A1" s="5"/>
      <c r="B1" s="2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3">
      <c r="A2" s="5"/>
      <c r="B2" s="508" t="s">
        <v>149</v>
      </c>
      <c r="C2" s="496"/>
      <c r="D2" s="496"/>
      <c r="E2" s="496"/>
      <c r="F2" s="5"/>
      <c r="G2" s="5"/>
      <c r="H2" s="5"/>
      <c r="I2" s="5"/>
      <c r="J2" s="5"/>
      <c r="K2" s="5"/>
      <c r="L2" s="15"/>
      <c r="M2" s="15"/>
      <c r="N2" s="15"/>
      <c r="O2" s="1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5"/>
      <c r="B3" s="6" t="s">
        <v>15</v>
      </c>
      <c r="C3" s="5"/>
      <c r="D3" s="5"/>
      <c r="E3" s="5"/>
      <c r="F3" s="5"/>
      <c r="G3" s="5"/>
      <c r="H3" s="5"/>
      <c r="I3" s="5"/>
      <c r="J3" s="5"/>
      <c r="K3" s="5"/>
      <c r="L3" s="17"/>
      <c r="M3" s="17"/>
      <c r="N3" s="1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5"/>
      <c r="B4" s="6" t="s">
        <v>16</v>
      </c>
      <c r="C4" s="5"/>
      <c r="D4" s="5"/>
      <c r="E4" s="5"/>
      <c r="F4" s="5"/>
      <c r="G4" s="5"/>
      <c r="H4" s="5"/>
      <c r="I4" s="5"/>
      <c r="J4" s="5"/>
      <c r="K4" s="5"/>
      <c r="L4" s="17"/>
      <c r="M4" s="17"/>
      <c r="N4" s="17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5">
      <c r="A5" s="5"/>
      <c r="B5" s="6" t="s">
        <v>17</v>
      </c>
      <c r="C5" s="5"/>
      <c r="D5" s="15" t="str">
        <f>IF($C$30=0," ",$C$30)</f>
        <v>język obcy nowożytny</v>
      </c>
      <c r="E5" s="5"/>
      <c r="F5" s="5"/>
      <c r="G5" s="5"/>
      <c r="H5" s="15" t="str">
        <f>IF(C31=0," ",C31)</f>
        <v>matematyka</v>
      </c>
      <c r="I5" s="5"/>
      <c r="J5" s="5"/>
      <c r="K5" s="5"/>
      <c r="L5" s="17"/>
      <c r="M5" s="17"/>
      <c r="N5" s="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5"/>
      <c r="B6" s="6" t="s">
        <v>23</v>
      </c>
      <c r="C6" s="5"/>
      <c r="D6" s="15"/>
      <c r="E6" s="5"/>
      <c r="F6" s="5"/>
      <c r="G6" s="5"/>
      <c r="H6" s="15"/>
      <c r="I6" s="5"/>
      <c r="J6" s="5"/>
      <c r="K6" s="5"/>
      <c r="L6" s="17"/>
      <c r="M6" s="17"/>
      <c r="N6" s="1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5">
      <c r="A7" s="5"/>
      <c r="B7" s="6"/>
      <c r="C7" s="27" t="s">
        <v>150</v>
      </c>
      <c r="D7" s="29" t="s">
        <v>151</v>
      </c>
      <c r="E7" s="5"/>
      <c r="F7" s="5"/>
      <c r="G7" s="5"/>
      <c r="H7" s="15"/>
      <c r="I7" s="5"/>
      <c r="J7" s="5"/>
      <c r="K7" s="5"/>
      <c r="L7" s="17"/>
      <c r="M7" s="17"/>
      <c r="N7" s="1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5"/>
      <c r="B8" s="6"/>
      <c r="C8" s="27" t="s">
        <v>152</v>
      </c>
      <c r="D8" s="29" t="s">
        <v>153</v>
      </c>
      <c r="E8" s="5"/>
      <c r="F8" s="5"/>
      <c r="G8" s="5"/>
      <c r="H8" s="15"/>
      <c r="I8" s="5"/>
      <c r="J8" s="5"/>
      <c r="K8" s="5"/>
      <c r="L8" s="17"/>
      <c r="M8" s="17"/>
      <c r="N8" s="1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4.75" customHeight="1" x14ac:dyDescent="0.25">
      <c r="A10" s="5"/>
      <c r="B10" s="515" t="s">
        <v>4</v>
      </c>
      <c r="C10" s="507" t="s">
        <v>5</v>
      </c>
      <c r="D10" s="58"/>
      <c r="E10" s="516"/>
      <c r="F10" s="504" t="s">
        <v>6</v>
      </c>
      <c r="G10" s="448"/>
      <c r="H10" s="448"/>
      <c r="I10" s="448"/>
      <c r="J10" s="448"/>
      <c r="K10" s="448"/>
      <c r="L10" s="448"/>
      <c r="M10" s="448"/>
      <c r="N10" s="448"/>
      <c r="O10" s="449"/>
      <c r="P10" s="506" t="s">
        <v>45</v>
      </c>
      <c r="Q10" s="7"/>
      <c r="R10" s="5"/>
      <c r="S10" s="5"/>
      <c r="T10" s="5"/>
      <c r="U10" s="5"/>
      <c r="V10" s="5"/>
      <c r="W10" s="5"/>
      <c r="X10" s="459" t="s">
        <v>7</v>
      </c>
      <c r="Y10" s="449"/>
      <c r="Z10" s="5"/>
    </row>
    <row r="11" spans="1:26" ht="25.5" customHeight="1" x14ac:dyDescent="0.25">
      <c r="A11" s="5"/>
      <c r="B11" s="455"/>
      <c r="C11" s="469"/>
      <c r="D11" s="59"/>
      <c r="E11" s="474"/>
      <c r="F11" s="504" t="s">
        <v>8</v>
      </c>
      <c r="G11" s="449"/>
      <c r="H11" s="504" t="s">
        <v>9</v>
      </c>
      <c r="I11" s="449"/>
      <c r="J11" s="504" t="s">
        <v>10</v>
      </c>
      <c r="K11" s="449"/>
      <c r="L11" s="504" t="s">
        <v>11</v>
      </c>
      <c r="M11" s="449"/>
      <c r="N11" s="505" t="s">
        <v>46</v>
      </c>
      <c r="O11" s="449"/>
      <c r="P11" s="455"/>
      <c r="Q11" s="7"/>
      <c r="R11" s="5"/>
      <c r="S11" s="459" t="s">
        <v>47</v>
      </c>
      <c r="T11" s="448"/>
      <c r="U11" s="448"/>
      <c r="V11" s="449"/>
      <c r="W11" s="5"/>
      <c r="X11" s="8" t="s">
        <v>48</v>
      </c>
      <c r="Y11" s="40" t="s">
        <v>49</v>
      </c>
      <c r="Z11" s="5"/>
    </row>
    <row r="12" spans="1:26" ht="12.75" customHeight="1" x14ac:dyDescent="0.25">
      <c r="A12" s="9"/>
      <c r="B12" s="10">
        <v>1</v>
      </c>
      <c r="C12" s="61" t="s">
        <v>14</v>
      </c>
      <c r="D12" s="63"/>
      <c r="E12" s="73" t="str">
        <f>IF(C29="język obcy nowożytny","R","P")</f>
        <v>P</v>
      </c>
      <c r="F12" s="67">
        <v>3</v>
      </c>
      <c r="G12" s="67">
        <v>3</v>
      </c>
      <c r="H12" s="67">
        <v>3</v>
      </c>
      <c r="I12" s="67">
        <v>3</v>
      </c>
      <c r="J12" s="67">
        <v>3</v>
      </c>
      <c r="K12" s="67">
        <v>3</v>
      </c>
      <c r="L12" s="67">
        <v>3</v>
      </c>
      <c r="M12" s="67">
        <v>3</v>
      </c>
      <c r="N12" s="67">
        <v>4</v>
      </c>
      <c r="O12" s="67">
        <v>4</v>
      </c>
      <c r="P12" s="21">
        <f t="shared" ref="P12:P28" si="0">SUM(F12:O12)/2</f>
        <v>16</v>
      </c>
      <c r="Q12" s="23"/>
      <c r="R12" s="5"/>
      <c r="S12" s="25"/>
      <c r="T12" s="25" t="s">
        <v>51</v>
      </c>
      <c r="U12" s="25" t="s">
        <v>52</v>
      </c>
      <c r="V12" s="25" t="s">
        <v>53</v>
      </c>
      <c r="W12" s="5"/>
      <c r="X12" s="25"/>
      <c r="Y12" s="25"/>
      <c r="Z12" s="5"/>
    </row>
    <row r="13" spans="1:26" ht="12.75" customHeight="1" x14ac:dyDescent="0.25">
      <c r="A13" s="9"/>
      <c r="B13" s="10">
        <v>2</v>
      </c>
      <c r="C13" s="61" t="s">
        <v>25</v>
      </c>
      <c r="D13" s="89" t="s">
        <v>54</v>
      </c>
      <c r="E13" s="73" t="str">
        <f>IF(C30="język obcy nowożytny","R","P")</f>
        <v>R</v>
      </c>
      <c r="F13" s="67">
        <v>2</v>
      </c>
      <c r="G13" s="67">
        <v>2</v>
      </c>
      <c r="H13" s="67">
        <v>2</v>
      </c>
      <c r="I13" s="67">
        <v>2</v>
      </c>
      <c r="J13" s="67">
        <v>2</v>
      </c>
      <c r="K13" s="67">
        <v>2</v>
      </c>
      <c r="L13" s="67">
        <v>3</v>
      </c>
      <c r="M13" s="67">
        <v>3</v>
      </c>
      <c r="N13" s="67">
        <v>3</v>
      </c>
      <c r="O13" s="67">
        <v>3</v>
      </c>
      <c r="P13" s="21">
        <f t="shared" si="0"/>
        <v>12</v>
      </c>
      <c r="Q13" s="454">
        <f>SUM(P13:P14)</f>
        <v>20</v>
      </c>
      <c r="R13" s="5"/>
      <c r="S13" s="25" t="s">
        <v>56</v>
      </c>
      <c r="T13" s="53" t="s">
        <v>150</v>
      </c>
      <c r="U13" s="18">
        <v>650</v>
      </c>
      <c r="V13" s="18">
        <f>SUMIF($E$33:$E$42,$T13,$Q$33:$Q$42)+SUMIF($E$44:$E$48,$T13,$Q$44:$Q$48)</f>
        <v>975</v>
      </c>
      <c r="W13" s="5"/>
      <c r="X13" s="25" t="s">
        <v>14</v>
      </c>
      <c r="Y13" s="25" t="s">
        <v>25</v>
      </c>
      <c r="Z13" s="5"/>
    </row>
    <row r="14" spans="1:26" ht="12.75" customHeight="1" x14ac:dyDescent="0.25">
      <c r="A14" s="9"/>
      <c r="B14" s="10">
        <v>3</v>
      </c>
      <c r="C14" s="61" t="s">
        <v>57</v>
      </c>
      <c r="D14" s="89" t="s">
        <v>71</v>
      </c>
      <c r="E14" s="73" t="s">
        <v>50</v>
      </c>
      <c r="F14" s="67">
        <v>2</v>
      </c>
      <c r="G14" s="67">
        <v>2</v>
      </c>
      <c r="H14" s="67">
        <v>2</v>
      </c>
      <c r="I14" s="67">
        <v>2</v>
      </c>
      <c r="J14" s="67">
        <v>2</v>
      </c>
      <c r="K14" s="67">
        <v>2</v>
      </c>
      <c r="L14" s="67">
        <v>1</v>
      </c>
      <c r="M14" s="67">
        <v>1</v>
      </c>
      <c r="N14" s="67">
        <v>1</v>
      </c>
      <c r="O14" s="67">
        <v>1</v>
      </c>
      <c r="P14" s="21">
        <f t="shared" si="0"/>
        <v>8</v>
      </c>
      <c r="Q14" s="455"/>
      <c r="R14" s="5"/>
      <c r="S14" s="25" t="s">
        <v>59</v>
      </c>
      <c r="T14" s="53" t="s">
        <v>152</v>
      </c>
      <c r="U14" s="18">
        <v>450</v>
      </c>
      <c r="V14" s="18">
        <f ca="1">SUMIF($E$33:$E$42,$T14,$Q$33:$Q$42)+SUMIF($E$44:$E$50,$T14,$Q$44:$Q$48)</f>
        <v>600</v>
      </c>
      <c r="W14" s="5"/>
      <c r="X14" s="25" t="s">
        <v>30</v>
      </c>
      <c r="Y14" s="25" t="s">
        <v>27</v>
      </c>
      <c r="Z14" s="5"/>
    </row>
    <row r="15" spans="1:26" ht="12.75" customHeight="1" x14ac:dyDescent="0.25">
      <c r="A15" s="9"/>
      <c r="B15" s="10">
        <v>4</v>
      </c>
      <c r="C15" s="512" t="s">
        <v>60</v>
      </c>
      <c r="D15" s="448"/>
      <c r="E15" s="449"/>
      <c r="F15" s="67">
        <v>1</v>
      </c>
      <c r="G15" s="67">
        <v>1</v>
      </c>
      <c r="H15" s="67"/>
      <c r="I15" s="67"/>
      <c r="J15" s="67"/>
      <c r="K15" s="67"/>
      <c r="L15" s="67"/>
      <c r="M15" s="67"/>
      <c r="N15" s="67"/>
      <c r="O15" s="67"/>
      <c r="P15" s="21">
        <f t="shared" si="0"/>
        <v>1</v>
      </c>
      <c r="Q15" s="23"/>
      <c r="R15" s="5"/>
      <c r="S15" s="723" t="s">
        <v>168</v>
      </c>
      <c r="T15" s="724" t="s">
        <v>341</v>
      </c>
      <c r="U15" s="18">
        <f>7*15</f>
        <v>105</v>
      </c>
      <c r="W15" s="5"/>
      <c r="X15" s="25" t="s">
        <v>31</v>
      </c>
      <c r="Y15" s="25" t="s">
        <v>32</v>
      </c>
      <c r="Z15" s="5"/>
    </row>
    <row r="16" spans="1:26" ht="12.75" customHeight="1" x14ac:dyDescent="0.25">
      <c r="A16" s="9"/>
      <c r="B16" s="10">
        <v>5</v>
      </c>
      <c r="C16" s="61" t="s">
        <v>27</v>
      </c>
      <c r="D16" s="63"/>
      <c r="E16" s="73" t="str">
        <f>IF(OR($C$30=C16,$C$31=C16),"R","P")</f>
        <v>P</v>
      </c>
      <c r="F16" s="67">
        <v>2</v>
      </c>
      <c r="G16" s="67">
        <v>2</v>
      </c>
      <c r="H16" s="67">
        <v>2</v>
      </c>
      <c r="I16" s="67">
        <v>2</v>
      </c>
      <c r="J16" s="67">
        <v>2</v>
      </c>
      <c r="K16" s="67">
        <v>2</v>
      </c>
      <c r="L16" s="67">
        <v>1</v>
      </c>
      <c r="M16" s="67">
        <v>1</v>
      </c>
      <c r="N16" s="67">
        <v>1</v>
      </c>
      <c r="O16" s="67">
        <v>1</v>
      </c>
      <c r="P16" s="21">
        <f t="shared" si="0"/>
        <v>8</v>
      </c>
      <c r="Q16" s="23"/>
      <c r="R16" s="5"/>
      <c r="S16" s="55"/>
      <c r="T16" s="56"/>
      <c r="U16" s="23"/>
      <c r="V16" s="23"/>
      <c r="W16" s="5"/>
      <c r="X16" s="25" t="s">
        <v>34</v>
      </c>
      <c r="Y16" s="25" t="s">
        <v>35</v>
      </c>
      <c r="Z16" s="5"/>
    </row>
    <row r="17" spans="1:26" ht="12.75" customHeight="1" x14ac:dyDescent="0.25">
      <c r="A17" s="9"/>
      <c r="B17" s="10">
        <v>6</v>
      </c>
      <c r="C17" s="61" t="s">
        <v>30</v>
      </c>
      <c r="D17" s="78"/>
      <c r="E17" s="73" t="str">
        <f>IF(OR($C$30=C17,$C$31=C17),"R","P")</f>
        <v>P</v>
      </c>
      <c r="F17" s="67"/>
      <c r="G17" s="67"/>
      <c r="H17" s="67"/>
      <c r="I17" s="67"/>
      <c r="J17" s="67"/>
      <c r="K17" s="67"/>
      <c r="L17" s="67">
        <v>1</v>
      </c>
      <c r="M17" s="67">
        <v>1</v>
      </c>
      <c r="N17" s="67">
        <v>1</v>
      </c>
      <c r="O17" s="67">
        <v>1</v>
      </c>
      <c r="P17" s="21">
        <f t="shared" si="0"/>
        <v>2</v>
      </c>
      <c r="Q17" s="23"/>
      <c r="R17" s="5"/>
      <c r="S17" s="5"/>
      <c r="T17" s="5"/>
      <c r="U17" s="5"/>
      <c r="V17" s="5"/>
      <c r="W17" s="5"/>
      <c r="X17" s="25" t="s">
        <v>36</v>
      </c>
      <c r="Y17" s="25" t="s">
        <v>37</v>
      </c>
      <c r="Z17" s="5"/>
    </row>
    <row r="18" spans="1:26" ht="12.75" customHeight="1" x14ac:dyDescent="0.25">
      <c r="A18" s="9"/>
      <c r="B18" s="10">
        <v>7</v>
      </c>
      <c r="C18" s="512" t="s">
        <v>33</v>
      </c>
      <c r="D18" s="448"/>
      <c r="E18" s="449"/>
      <c r="F18" s="67"/>
      <c r="G18" s="67"/>
      <c r="H18" s="67">
        <v>1</v>
      </c>
      <c r="I18" s="67">
        <v>1</v>
      </c>
      <c r="J18" s="67">
        <v>1</v>
      </c>
      <c r="K18" s="67">
        <v>1</v>
      </c>
      <c r="L18" s="67"/>
      <c r="M18" s="67"/>
      <c r="N18" s="67"/>
      <c r="O18" s="67"/>
      <c r="P18" s="21">
        <f t="shared" si="0"/>
        <v>2</v>
      </c>
      <c r="Q18" s="23"/>
      <c r="R18" s="5"/>
      <c r="S18" s="5"/>
      <c r="T18" s="5"/>
      <c r="U18" s="5"/>
      <c r="V18" s="5"/>
      <c r="W18" s="5"/>
      <c r="X18" s="25" t="s">
        <v>38</v>
      </c>
      <c r="Y18" s="25" t="s">
        <v>39</v>
      </c>
      <c r="Z18" s="5"/>
    </row>
    <row r="19" spans="1:26" ht="12.75" customHeight="1" x14ac:dyDescent="0.25">
      <c r="A19" s="9"/>
      <c r="B19" s="10">
        <v>8</v>
      </c>
      <c r="C19" s="61" t="s">
        <v>32</v>
      </c>
      <c r="D19" s="63"/>
      <c r="E19" s="73" t="str">
        <f t="shared" ref="E19:E24" si="1">IF(OR($C$30=C19,$C$31=C19),"R","P")</f>
        <v>P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67"/>
      <c r="O19" s="67"/>
      <c r="P19" s="21">
        <f t="shared" si="0"/>
        <v>4</v>
      </c>
      <c r="Q19" s="454">
        <f>SUM(P19:P22)</f>
        <v>16</v>
      </c>
      <c r="R19" s="5"/>
      <c r="S19" s="5"/>
      <c r="T19" s="5"/>
      <c r="U19" s="5"/>
      <c r="V19" s="5"/>
      <c r="W19" s="5"/>
      <c r="X19" s="25"/>
      <c r="Y19" s="25" t="s">
        <v>40</v>
      </c>
      <c r="Z19" s="5"/>
    </row>
    <row r="20" spans="1:26" ht="12.75" customHeight="1" x14ac:dyDescent="0.25">
      <c r="A20" s="9"/>
      <c r="B20" s="10">
        <v>9</v>
      </c>
      <c r="C20" s="61" t="s">
        <v>35</v>
      </c>
      <c r="D20" s="63"/>
      <c r="E20" s="73" t="str">
        <f t="shared" si="1"/>
        <v>P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67"/>
      <c r="O20" s="67"/>
      <c r="P20" s="21">
        <f t="shared" si="0"/>
        <v>4</v>
      </c>
      <c r="Q20" s="460"/>
      <c r="R20" s="5"/>
      <c r="S20" s="5" t="s">
        <v>67</v>
      </c>
      <c r="T20" s="5"/>
      <c r="U20" s="5"/>
      <c r="V20" s="5"/>
      <c r="W20" s="5"/>
      <c r="X20" s="25"/>
      <c r="Y20" s="25" t="s">
        <v>41</v>
      </c>
      <c r="Z20" s="5"/>
    </row>
    <row r="21" spans="1:26" ht="12.75" customHeight="1" x14ac:dyDescent="0.25">
      <c r="A21" s="9"/>
      <c r="B21" s="10">
        <v>10</v>
      </c>
      <c r="C21" s="61" t="s">
        <v>37</v>
      </c>
      <c r="D21" s="63"/>
      <c r="E21" s="73" t="str">
        <f t="shared" si="1"/>
        <v>P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67"/>
      <c r="O21" s="67"/>
      <c r="P21" s="21">
        <f t="shared" si="0"/>
        <v>4</v>
      </c>
      <c r="Q21" s="460"/>
      <c r="R21" s="5"/>
      <c r="S21" s="5"/>
      <c r="T21" s="15" t="s">
        <v>68</v>
      </c>
      <c r="U21" s="55" t="s">
        <v>69</v>
      </c>
      <c r="V21" s="5"/>
      <c r="W21" s="5"/>
      <c r="X21" s="5"/>
      <c r="Y21" s="5"/>
      <c r="Z21" s="5"/>
    </row>
    <row r="22" spans="1:26" ht="12.75" customHeight="1" x14ac:dyDescent="0.25">
      <c r="A22" s="9"/>
      <c r="B22" s="10">
        <v>11</v>
      </c>
      <c r="C22" s="61" t="s">
        <v>39</v>
      </c>
      <c r="D22" s="63"/>
      <c r="E22" s="73" t="str">
        <f t="shared" si="1"/>
        <v>P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67"/>
      <c r="O22" s="67"/>
      <c r="P22" s="21">
        <f t="shared" si="0"/>
        <v>4</v>
      </c>
      <c r="Q22" s="455"/>
      <c r="R22" s="5"/>
      <c r="S22" s="5"/>
      <c r="T22" s="15" t="s">
        <v>54</v>
      </c>
      <c r="U22" s="55" t="s">
        <v>70</v>
      </c>
      <c r="V22" s="5"/>
      <c r="W22" s="5"/>
      <c r="X22" s="5"/>
      <c r="Y22" s="5"/>
      <c r="Z22" s="5"/>
    </row>
    <row r="23" spans="1:26" ht="12.75" customHeight="1" x14ac:dyDescent="0.25">
      <c r="A23" s="9"/>
      <c r="B23" s="10">
        <v>12</v>
      </c>
      <c r="C23" s="61" t="s">
        <v>40</v>
      </c>
      <c r="D23" s="78"/>
      <c r="E23" s="73" t="str">
        <f t="shared" si="1"/>
        <v>R</v>
      </c>
      <c r="F23" s="67">
        <v>2</v>
      </c>
      <c r="G23" s="67">
        <v>2</v>
      </c>
      <c r="H23" s="67">
        <v>2</v>
      </c>
      <c r="I23" s="67">
        <v>2</v>
      </c>
      <c r="J23" s="67">
        <v>3</v>
      </c>
      <c r="K23" s="67">
        <v>3</v>
      </c>
      <c r="L23" s="67">
        <v>3</v>
      </c>
      <c r="M23" s="67">
        <v>3</v>
      </c>
      <c r="N23" s="67">
        <v>4</v>
      </c>
      <c r="O23" s="67">
        <v>4</v>
      </c>
      <c r="P23" s="21">
        <f t="shared" si="0"/>
        <v>14</v>
      </c>
      <c r="Q23" s="23"/>
      <c r="R23" s="5"/>
      <c r="S23" s="5"/>
      <c r="T23" s="15" t="s">
        <v>303</v>
      </c>
      <c r="U23" s="55" t="s">
        <v>72</v>
      </c>
      <c r="V23" s="5"/>
      <c r="W23" s="5"/>
      <c r="X23" s="5"/>
      <c r="Y23" s="5"/>
      <c r="Z23" s="5"/>
    </row>
    <row r="24" spans="1:26" ht="12.75" customHeight="1" x14ac:dyDescent="0.25">
      <c r="A24" s="9"/>
      <c r="B24" s="10">
        <v>13</v>
      </c>
      <c r="C24" s="512" t="s">
        <v>41</v>
      </c>
      <c r="D24" s="448"/>
      <c r="E24" s="73" t="str">
        <f t="shared" si="1"/>
        <v>P</v>
      </c>
      <c r="F24" s="67">
        <v>1</v>
      </c>
      <c r="G24" s="67">
        <v>1</v>
      </c>
      <c r="H24" s="67">
        <v>1</v>
      </c>
      <c r="I24" s="67">
        <v>1</v>
      </c>
      <c r="J24" s="67">
        <v>1</v>
      </c>
      <c r="K24" s="67">
        <v>1</v>
      </c>
      <c r="L24" s="67"/>
      <c r="M24" s="67"/>
      <c r="N24" s="67"/>
      <c r="O24" s="67"/>
      <c r="P24" s="21">
        <f t="shared" si="0"/>
        <v>3</v>
      </c>
      <c r="Q24" s="23"/>
      <c r="R24" s="5"/>
      <c r="S24" s="5"/>
      <c r="T24" s="15" t="s">
        <v>304</v>
      </c>
      <c r="U24" s="55" t="s">
        <v>73</v>
      </c>
      <c r="V24" s="5"/>
      <c r="W24" s="5"/>
      <c r="X24" s="5"/>
      <c r="Y24" s="5"/>
      <c r="Z24" s="5"/>
    </row>
    <row r="25" spans="1:26" ht="12.75" customHeight="1" x14ac:dyDescent="0.25">
      <c r="A25" s="9"/>
      <c r="B25" s="10">
        <v>14</v>
      </c>
      <c r="C25" s="61" t="s">
        <v>74</v>
      </c>
      <c r="D25" s="78"/>
      <c r="E25" s="73"/>
      <c r="F25" s="67">
        <v>3</v>
      </c>
      <c r="G25" s="67">
        <v>3</v>
      </c>
      <c r="H25" s="67">
        <v>3</v>
      </c>
      <c r="I25" s="67">
        <v>3</v>
      </c>
      <c r="J25" s="67">
        <v>3</v>
      </c>
      <c r="K25" s="67">
        <v>3</v>
      </c>
      <c r="L25" s="67">
        <v>3</v>
      </c>
      <c r="M25" s="67">
        <v>3</v>
      </c>
      <c r="N25" s="67">
        <v>3</v>
      </c>
      <c r="O25" s="67">
        <v>3</v>
      </c>
      <c r="P25" s="21">
        <f t="shared" si="0"/>
        <v>15</v>
      </c>
      <c r="Q25" s="23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9"/>
      <c r="B26" s="10">
        <v>15</v>
      </c>
      <c r="C26" s="61" t="s">
        <v>75</v>
      </c>
      <c r="D26" s="78"/>
      <c r="E26" s="73"/>
      <c r="F26" s="67">
        <v>1</v>
      </c>
      <c r="G26" s="67">
        <v>1</v>
      </c>
      <c r="H26" s="67"/>
      <c r="I26" s="67"/>
      <c r="J26" s="67"/>
      <c r="K26" s="67"/>
      <c r="L26" s="67"/>
      <c r="M26" s="67"/>
      <c r="N26" s="67"/>
      <c r="O26" s="67"/>
      <c r="P26" s="21">
        <f t="shared" si="0"/>
        <v>1</v>
      </c>
      <c r="Q26" s="23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9"/>
      <c r="B27" s="10">
        <v>16</v>
      </c>
      <c r="C27" s="61" t="s">
        <v>76</v>
      </c>
      <c r="D27" s="78"/>
      <c r="E27" s="73"/>
      <c r="F27" s="67">
        <v>1</v>
      </c>
      <c r="G27" s="67">
        <v>1</v>
      </c>
      <c r="H27" s="67">
        <v>1</v>
      </c>
      <c r="I27" s="67">
        <v>1</v>
      </c>
      <c r="J27" s="67">
        <v>1</v>
      </c>
      <c r="K27" s="67">
        <v>1</v>
      </c>
      <c r="L27" s="67">
        <v>1</v>
      </c>
      <c r="M27" s="67">
        <v>1</v>
      </c>
      <c r="N27" s="67">
        <v>1</v>
      </c>
      <c r="O27" s="67">
        <v>1</v>
      </c>
      <c r="P27" s="21">
        <f t="shared" si="0"/>
        <v>5</v>
      </c>
      <c r="Q27" s="23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5">
      <c r="A28" s="5"/>
      <c r="B28" s="470" t="s">
        <v>77</v>
      </c>
      <c r="C28" s="448"/>
      <c r="D28" s="448"/>
      <c r="E28" s="449"/>
      <c r="F28" s="84">
        <f t="shared" ref="F28:O28" si="2">SUM(F12:F27)</f>
        <v>22</v>
      </c>
      <c r="G28" s="84">
        <f t="shared" si="2"/>
        <v>22</v>
      </c>
      <c r="H28" s="84">
        <f t="shared" si="2"/>
        <v>21</v>
      </c>
      <c r="I28" s="84">
        <f t="shared" si="2"/>
        <v>21</v>
      </c>
      <c r="J28" s="84">
        <f t="shared" si="2"/>
        <v>22</v>
      </c>
      <c r="K28" s="84">
        <f t="shared" si="2"/>
        <v>22</v>
      </c>
      <c r="L28" s="84">
        <f t="shared" si="2"/>
        <v>20</v>
      </c>
      <c r="M28" s="84">
        <f t="shared" si="2"/>
        <v>20</v>
      </c>
      <c r="N28" s="84">
        <f t="shared" si="2"/>
        <v>18</v>
      </c>
      <c r="O28" s="84">
        <f t="shared" si="2"/>
        <v>18</v>
      </c>
      <c r="P28" s="84">
        <f t="shared" si="0"/>
        <v>103</v>
      </c>
      <c r="Q28" s="23"/>
      <c r="R28" s="5"/>
      <c r="S28" s="15"/>
      <c r="T28" s="64"/>
      <c r="X28" s="64"/>
      <c r="Y28" s="5"/>
      <c r="Z28" s="5"/>
    </row>
    <row r="29" spans="1:26" ht="12.75" customHeight="1" x14ac:dyDescent="0.25">
      <c r="A29" s="5"/>
      <c r="B29" s="538" t="s">
        <v>78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522"/>
      <c r="Q29" s="23"/>
      <c r="R29" s="5"/>
      <c r="S29" s="15"/>
      <c r="X29" s="64"/>
      <c r="Y29" s="5"/>
      <c r="Z29" s="5"/>
    </row>
    <row r="30" spans="1:26" ht="12.75" customHeight="1" x14ac:dyDescent="0.25">
      <c r="A30" s="5"/>
      <c r="B30" s="70">
        <v>1</v>
      </c>
      <c r="C30" s="51" t="s">
        <v>25</v>
      </c>
      <c r="D30" s="89" t="s">
        <v>156</v>
      </c>
      <c r="E30" s="18"/>
      <c r="F30" s="427"/>
      <c r="G30" s="427"/>
      <c r="H30" s="427"/>
      <c r="I30" s="427"/>
      <c r="J30" s="427">
        <v>1</v>
      </c>
      <c r="K30" s="427">
        <v>1</v>
      </c>
      <c r="L30" s="427">
        <v>1</v>
      </c>
      <c r="M30" s="427">
        <v>1</v>
      </c>
      <c r="N30" s="427">
        <v>1</v>
      </c>
      <c r="O30" s="427">
        <v>1</v>
      </c>
      <c r="P30" s="49">
        <f t="shared" ref="P30:P52" si="3">SUM(F30:O30)/2</f>
        <v>3</v>
      </c>
      <c r="Q30" s="23"/>
      <c r="R30" s="5"/>
      <c r="U30" s="64"/>
      <c r="V30" s="64"/>
      <c r="W30" s="64"/>
      <c r="X30" s="64"/>
      <c r="Y30" s="5"/>
      <c r="Z30" s="5"/>
    </row>
    <row r="31" spans="1:26" ht="12.75" customHeight="1" x14ac:dyDescent="0.25">
      <c r="A31" s="5"/>
      <c r="B31" s="75">
        <v>2</v>
      </c>
      <c r="C31" s="51" t="s">
        <v>40</v>
      </c>
      <c r="D31" s="51"/>
      <c r="E31" s="18"/>
      <c r="F31" s="427">
        <v>1</v>
      </c>
      <c r="G31" s="427">
        <v>1</v>
      </c>
      <c r="H31" s="427">
        <v>1</v>
      </c>
      <c r="I31" s="427">
        <v>1</v>
      </c>
      <c r="J31" s="427">
        <v>1</v>
      </c>
      <c r="K31" s="427">
        <v>1</v>
      </c>
      <c r="L31" s="427">
        <v>1</v>
      </c>
      <c r="M31" s="427">
        <v>1</v>
      </c>
      <c r="N31" s="427">
        <v>1</v>
      </c>
      <c r="O31" s="427">
        <v>1</v>
      </c>
      <c r="P31" s="49">
        <f t="shared" si="3"/>
        <v>5</v>
      </c>
      <c r="Q31" s="23"/>
      <c r="R31" s="5"/>
      <c r="U31" s="64"/>
      <c r="V31" s="64"/>
      <c r="W31" s="64"/>
      <c r="X31" s="64"/>
      <c r="Y31" s="5"/>
      <c r="Z31" s="5"/>
    </row>
    <row r="32" spans="1:26" ht="12.75" customHeight="1" x14ac:dyDescent="0.25">
      <c r="A32" s="5"/>
      <c r="B32" s="447" t="s">
        <v>84</v>
      </c>
      <c r="C32" s="448"/>
      <c r="D32" s="448"/>
      <c r="E32" s="449"/>
      <c r="F32" s="93">
        <f t="shared" ref="F32:O32" si="4">SUM(F30:F31)</f>
        <v>1</v>
      </c>
      <c r="G32" s="93">
        <f t="shared" si="4"/>
        <v>1</v>
      </c>
      <c r="H32" s="93">
        <f t="shared" si="4"/>
        <v>1</v>
      </c>
      <c r="I32" s="93">
        <f t="shared" si="4"/>
        <v>1</v>
      </c>
      <c r="J32" s="93">
        <f t="shared" si="4"/>
        <v>2</v>
      </c>
      <c r="K32" s="93">
        <f t="shared" si="4"/>
        <v>2</v>
      </c>
      <c r="L32" s="93">
        <f t="shared" si="4"/>
        <v>2</v>
      </c>
      <c r="M32" s="93">
        <f t="shared" si="4"/>
        <v>2</v>
      </c>
      <c r="N32" s="93">
        <f t="shared" si="4"/>
        <v>2</v>
      </c>
      <c r="O32" s="93">
        <f t="shared" si="4"/>
        <v>2</v>
      </c>
      <c r="P32" s="96">
        <f t="shared" si="3"/>
        <v>8</v>
      </c>
      <c r="Q32" s="23"/>
      <c r="R32" s="5"/>
      <c r="S32" s="15"/>
      <c r="T32" s="64"/>
      <c r="U32" s="64"/>
      <c r="V32" s="64"/>
      <c r="W32" s="64"/>
      <c r="X32" s="64"/>
      <c r="Y32" s="5"/>
      <c r="Z32" s="5"/>
    </row>
    <row r="33" spans="1:26" ht="12.75" customHeight="1" x14ac:dyDescent="0.25">
      <c r="A33" s="158">
        <f t="shared" ref="A33:A42" si="5">LEN(C33)</f>
        <v>19</v>
      </c>
      <c r="B33" s="454">
        <v>17</v>
      </c>
      <c r="C33" s="539" t="s">
        <v>167</v>
      </c>
      <c r="D33" s="451"/>
      <c r="E33" s="97" t="s">
        <v>150</v>
      </c>
      <c r="F33" s="99"/>
      <c r="G33" s="99"/>
      <c r="H33" s="99"/>
      <c r="I33" s="99"/>
      <c r="J33" s="99"/>
      <c r="K33" s="99"/>
      <c r="L33" s="99">
        <v>1</v>
      </c>
      <c r="M33" s="99">
        <v>1</v>
      </c>
      <c r="N33" s="99"/>
      <c r="O33" s="99"/>
      <c r="P33" s="101">
        <f t="shared" si="3"/>
        <v>1</v>
      </c>
      <c r="Q33" s="534">
        <f t="shared" ref="Q33:Q42" si="6">SUM(P33*30)</f>
        <v>30</v>
      </c>
      <c r="R33" s="496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158">
        <f t="shared" si="5"/>
        <v>0</v>
      </c>
      <c r="B34" s="455"/>
      <c r="C34" s="452"/>
      <c r="D34" s="453"/>
      <c r="E34" s="97" t="s">
        <v>152</v>
      </c>
      <c r="F34" s="99"/>
      <c r="G34" s="99"/>
      <c r="H34" s="99"/>
      <c r="I34" s="99"/>
      <c r="J34" s="414">
        <v>1</v>
      </c>
      <c r="K34" s="414">
        <v>1</v>
      </c>
      <c r="L34" s="99"/>
      <c r="M34" s="99"/>
      <c r="N34" s="99"/>
      <c r="O34" s="99"/>
      <c r="P34" s="101">
        <f t="shared" si="3"/>
        <v>1</v>
      </c>
      <c r="Q34" s="534">
        <f t="shared" si="6"/>
        <v>30</v>
      </c>
      <c r="R34" s="496"/>
      <c r="S34" s="56"/>
      <c r="T34" s="105"/>
      <c r="U34" s="5"/>
      <c r="V34" s="5"/>
      <c r="W34" s="5"/>
      <c r="X34" s="5"/>
      <c r="Y34" s="5"/>
      <c r="Z34" s="5"/>
    </row>
    <row r="35" spans="1:26" ht="12.75" customHeight="1" x14ac:dyDescent="0.25">
      <c r="A35" s="158">
        <f t="shared" si="5"/>
        <v>39</v>
      </c>
      <c r="B35" s="454">
        <v>18</v>
      </c>
      <c r="C35" s="500" t="s">
        <v>301</v>
      </c>
      <c r="D35" s="451"/>
      <c r="E35" s="82" t="s">
        <v>150</v>
      </c>
      <c r="F35" s="104">
        <v>1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1">
        <f t="shared" si="3"/>
        <v>0.5</v>
      </c>
      <c r="Q35" s="534">
        <f t="shared" si="6"/>
        <v>15</v>
      </c>
      <c r="R35" s="496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5">
      <c r="A36" s="158">
        <f t="shared" si="5"/>
        <v>0</v>
      </c>
      <c r="B36" s="455"/>
      <c r="C36" s="452"/>
      <c r="D36" s="453"/>
      <c r="E36" s="82" t="s">
        <v>152</v>
      </c>
      <c r="F36" s="104"/>
      <c r="G36" s="104">
        <v>1</v>
      </c>
      <c r="H36" s="104"/>
      <c r="I36" s="104"/>
      <c r="J36" s="104"/>
      <c r="K36" s="104"/>
      <c r="L36" s="104"/>
      <c r="M36" s="104"/>
      <c r="N36" s="104"/>
      <c r="O36" s="104"/>
      <c r="P36" s="101">
        <f t="shared" si="3"/>
        <v>0.5</v>
      </c>
      <c r="Q36" s="534">
        <f t="shared" si="6"/>
        <v>15</v>
      </c>
      <c r="R36" s="496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>
      <c r="A37" s="158">
        <f t="shared" si="5"/>
        <v>41</v>
      </c>
      <c r="B37" s="10">
        <v>19</v>
      </c>
      <c r="C37" s="499" t="s">
        <v>172</v>
      </c>
      <c r="D37" s="449"/>
      <c r="E37" s="82" t="s">
        <v>150</v>
      </c>
      <c r="F37" s="104">
        <v>1</v>
      </c>
      <c r="G37" s="104">
        <v>1</v>
      </c>
      <c r="H37" s="104">
        <v>1</v>
      </c>
      <c r="I37" s="104">
        <v>1</v>
      </c>
      <c r="J37" s="104"/>
      <c r="K37" s="104"/>
      <c r="L37" s="104"/>
      <c r="M37" s="104"/>
      <c r="N37" s="104"/>
      <c r="O37" s="104"/>
      <c r="P37" s="101">
        <f t="shared" si="3"/>
        <v>2</v>
      </c>
      <c r="Q37" s="534">
        <f t="shared" si="6"/>
        <v>60</v>
      </c>
      <c r="R37" s="496"/>
      <c r="S37" s="5">
        <f>SUM(Q33:R42)</f>
        <v>780</v>
      </c>
      <c r="T37" s="5"/>
      <c r="U37" s="5"/>
      <c r="V37" s="5"/>
      <c r="W37" s="5"/>
      <c r="X37" s="5"/>
      <c r="Y37" s="5"/>
      <c r="Z37" s="5"/>
    </row>
    <row r="38" spans="1:26" ht="12.75" customHeight="1" x14ac:dyDescent="0.25">
      <c r="A38" s="158">
        <f t="shared" si="5"/>
        <v>21</v>
      </c>
      <c r="B38" s="454">
        <v>20</v>
      </c>
      <c r="C38" s="500" t="s">
        <v>173</v>
      </c>
      <c r="D38" s="451"/>
      <c r="E38" s="82" t="s">
        <v>150</v>
      </c>
      <c r="F38" s="104">
        <v>1</v>
      </c>
      <c r="G38" s="104">
        <v>1</v>
      </c>
      <c r="H38" s="104">
        <v>1</v>
      </c>
      <c r="I38" s="104">
        <v>1</v>
      </c>
      <c r="J38" s="104">
        <v>1</v>
      </c>
      <c r="K38" s="104">
        <v>1</v>
      </c>
      <c r="L38" s="104"/>
      <c r="M38" s="104"/>
      <c r="N38" s="104"/>
      <c r="O38" s="104"/>
      <c r="P38" s="101">
        <f t="shared" si="3"/>
        <v>3</v>
      </c>
      <c r="Q38" s="534">
        <f t="shared" si="6"/>
        <v>90</v>
      </c>
      <c r="R38" s="496"/>
      <c r="S38" s="5"/>
      <c r="T38" s="5">
        <f>SUM(Q33:R42)</f>
        <v>780</v>
      </c>
      <c r="U38" s="5"/>
      <c r="V38" s="5"/>
      <c r="W38" s="5"/>
      <c r="X38" s="5"/>
      <c r="Y38" s="5"/>
      <c r="Z38" s="5"/>
    </row>
    <row r="39" spans="1:26" ht="12.75" customHeight="1" x14ac:dyDescent="0.25">
      <c r="A39" s="158">
        <f t="shared" si="5"/>
        <v>0</v>
      </c>
      <c r="B39" s="455"/>
      <c r="C39" s="452"/>
      <c r="D39" s="453"/>
      <c r="E39" s="82" t="s">
        <v>152</v>
      </c>
      <c r="F39" s="104"/>
      <c r="G39" s="104"/>
      <c r="H39" s="104"/>
      <c r="I39" s="104"/>
      <c r="J39" s="104"/>
      <c r="K39" s="104"/>
      <c r="L39" s="372">
        <v>2</v>
      </c>
      <c r="M39" s="372">
        <v>2</v>
      </c>
      <c r="N39" s="104">
        <v>2</v>
      </c>
      <c r="O39" s="104"/>
      <c r="P39" s="101">
        <f t="shared" si="3"/>
        <v>3</v>
      </c>
      <c r="Q39" s="534">
        <f t="shared" si="6"/>
        <v>90</v>
      </c>
      <c r="R39" s="496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158">
        <f t="shared" si="5"/>
        <v>36</v>
      </c>
      <c r="B40" s="10">
        <v>21</v>
      </c>
      <c r="C40" s="499" t="s">
        <v>174</v>
      </c>
      <c r="D40" s="449"/>
      <c r="E40" s="82" t="s">
        <v>150</v>
      </c>
      <c r="F40" s="104">
        <v>2</v>
      </c>
      <c r="G40" s="104">
        <v>2</v>
      </c>
      <c r="H40" s="104">
        <v>3</v>
      </c>
      <c r="I40" s="104">
        <v>3</v>
      </c>
      <c r="J40" s="104">
        <v>3</v>
      </c>
      <c r="K40" s="104">
        <v>3</v>
      </c>
      <c r="L40" s="104"/>
      <c r="M40" s="104"/>
      <c r="N40" s="104"/>
      <c r="O40" s="104"/>
      <c r="P40" s="101">
        <f t="shared" si="3"/>
        <v>8</v>
      </c>
      <c r="Q40" s="534">
        <f t="shared" si="6"/>
        <v>240</v>
      </c>
      <c r="R40" s="496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5">
      <c r="A41" s="158">
        <f t="shared" si="5"/>
        <v>34</v>
      </c>
      <c r="B41" s="10">
        <v>22</v>
      </c>
      <c r="C41" s="537" t="s">
        <v>175</v>
      </c>
      <c r="D41" s="449"/>
      <c r="E41" s="177" t="s">
        <v>150</v>
      </c>
      <c r="F41" s="114"/>
      <c r="G41" s="114"/>
      <c r="H41" s="114">
        <v>2</v>
      </c>
      <c r="I41" s="114">
        <v>2</v>
      </c>
      <c r="J41" s="114">
        <v>1</v>
      </c>
      <c r="K41" s="114">
        <v>1</v>
      </c>
      <c r="L41" s="178"/>
      <c r="M41" s="178"/>
      <c r="N41" s="178"/>
      <c r="O41" s="178"/>
      <c r="P41" s="179">
        <f t="shared" si="3"/>
        <v>3</v>
      </c>
      <c r="Q41" s="534">
        <f t="shared" si="6"/>
        <v>90</v>
      </c>
      <c r="R41" s="496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5">
      <c r="A42" s="158">
        <f t="shared" si="5"/>
        <v>40</v>
      </c>
      <c r="B42" s="10">
        <v>23</v>
      </c>
      <c r="C42" s="537" t="s">
        <v>176</v>
      </c>
      <c r="D42" s="449"/>
      <c r="E42" s="82" t="s">
        <v>152</v>
      </c>
      <c r="F42" s="104"/>
      <c r="G42" s="104"/>
      <c r="H42" s="104"/>
      <c r="I42" s="104"/>
      <c r="J42" s="104"/>
      <c r="K42" s="104"/>
      <c r="L42" s="104">
        <v>3</v>
      </c>
      <c r="M42" s="104">
        <v>3</v>
      </c>
      <c r="N42" s="104">
        <v>2</v>
      </c>
      <c r="O42" s="104"/>
      <c r="P42" s="101">
        <f t="shared" si="3"/>
        <v>4</v>
      </c>
      <c r="Q42" s="534">
        <f t="shared" si="6"/>
        <v>120</v>
      </c>
      <c r="R42" s="496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5"/>
      <c r="B43" s="86" t="s">
        <v>95</v>
      </c>
      <c r="C43" s="154"/>
      <c r="D43" s="87"/>
      <c r="E43" s="87"/>
      <c r="F43" s="113">
        <f t="shared" ref="F43:O43" si="7">SUM(F33:F42)</f>
        <v>5</v>
      </c>
      <c r="G43" s="113">
        <f t="shared" si="7"/>
        <v>5</v>
      </c>
      <c r="H43" s="113">
        <f t="shared" si="7"/>
        <v>7</v>
      </c>
      <c r="I43" s="113">
        <f t="shared" si="7"/>
        <v>7</v>
      </c>
      <c r="J43" s="113">
        <f t="shared" si="7"/>
        <v>6</v>
      </c>
      <c r="K43" s="113">
        <f t="shared" si="7"/>
        <v>6</v>
      </c>
      <c r="L43" s="113">
        <f t="shared" si="7"/>
        <v>6</v>
      </c>
      <c r="M43" s="113">
        <f t="shared" si="7"/>
        <v>6</v>
      </c>
      <c r="N43" s="113">
        <f t="shared" si="7"/>
        <v>4</v>
      </c>
      <c r="O43" s="113">
        <f t="shared" si="7"/>
        <v>0</v>
      </c>
      <c r="P43" s="113">
        <f t="shared" si="3"/>
        <v>26</v>
      </c>
      <c r="Q43" s="23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5">
      <c r="A44" s="158">
        <f t="shared" ref="A44:A50" si="8">LEN(C44)</f>
        <v>30</v>
      </c>
      <c r="B44" s="25">
        <v>24</v>
      </c>
      <c r="C44" s="499" t="s">
        <v>177</v>
      </c>
      <c r="D44" s="449"/>
      <c r="E44" s="82" t="s">
        <v>152</v>
      </c>
      <c r="F44" s="104"/>
      <c r="G44" s="104"/>
      <c r="H44" s="104"/>
      <c r="I44" s="104"/>
      <c r="J44" s="104"/>
      <c r="K44" s="104"/>
      <c r="L44" s="104">
        <v>1</v>
      </c>
      <c r="M44" s="104">
        <v>1</v>
      </c>
      <c r="N44" s="104">
        <v>3</v>
      </c>
      <c r="O44" s="104"/>
      <c r="P44" s="101">
        <f t="shared" si="3"/>
        <v>2.5</v>
      </c>
      <c r="Q44" s="534">
        <f>SUM(P44*30)</f>
        <v>75</v>
      </c>
      <c r="R44" s="496"/>
      <c r="S44" s="5"/>
      <c r="T44" s="5"/>
      <c r="U44" s="5"/>
      <c r="V44" s="5"/>
      <c r="W44" s="5"/>
      <c r="X44" s="5"/>
      <c r="Y44" s="5"/>
      <c r="Z44" s="5"/>
    </row>
    <row r="45" spans="1:26" s="432" customFormat="1" ht="12.75" customHeight="1" x14ac:dyDescent="0.25">
      <c r="A45" s="398">
        <f t="shared" si="8"/>
        <v>40</v>
      </c>
      <c r="B45" s="25">
        <v>25</v>
      </c>
      <c r="C45" s="501" t="s">
        <v>337</v>
      </c>
      <c r="D45" s="502"/>
      <c r="E45" s="82" t="s">
        <v>341</v>
      </c>
      <c r="F45" s="104"/>
      <c r="G45" s="104"/>
      <c r="H45" s="104"/>
      <c r="I45" s="104"/>
      <c r="J45" s="104"/>
      <c r="K45" s="104"/>
      <c r="L45" s="104"/>
      <c r="M45" s="104"/>
      <c r="N45" s="104"/>
      <c r="O45" s="83">
        <v>2</v>
      </c>
      <c r="P45" s="101">
        <f t="shared" si="3"/>
        <v>1</v>
      </c>
      <c r="Q45" s="441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158">
        <f t="shared" si="8"/>
        <v>42</v>
      </c>
      <c r="B46" s="25">
        <v>26</v>
      </c>
      <c r="C46" s="536" t="s">
        <v>329</v>
      </c>
      <c r="D46" s="498"/>
      <c r="E46" s="82" t="s">
        <v>341</v>
      </c>
      <c r="F46" s="104"/>
      <c r="G46" s="104"/>
      <c r="H46" s="104"/>
      <c r="I46" s="104"/>
      <c r="J46" s="104"/>
      <c r="K46" s="104"/>
      <c r="L46" s="104"/>
      <c r="M46" s="104"/>
      <c r="N46" s="104"/>
      <c r="O46" s="95">
        <v>5</v>
      </c>
      <c r="P46" s="101">
        <f t="shared" si="3"/>
        <v>2.5</v>
      </c>
      <c r="Q46" s="175"/>
      <c r="R46" s="23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5">
      <c r="A47" s="158">
        <f t="shared" si="8"/>
        <v>18</v>
      </c>
      <c r="B47" s="454">
        <v>27</v>
      </c>
      <c r="C47" s="500" t="s">
        <v>178</v>
      </c>
      <c r="D47" s="451"/>
      <c r="E47" s="82" t="s">
        <v>152</v>
      </c>
      <c r="F47" s="104">
        <v>1</v>
      </c>
      <c r="G47" s="104">
        <v>1</v>
      </c>
      <c r="H47" s="104">
        <v>1</v>
      </c>
      <c r="I47" s="104">
        <v>1</v>
      </c>
      <c r="J47" s="104">
        <v>1</v>
      </c>
      <c r="K47" s="104">
        <v>1</v>
      </c>
      <c r="L47" s="104">
        <v>6</v>
      </c>
      <c r="M47" s="104">
        <v>6</v>
      </c>
      <c r="N47" s="104"/>
      <c r="O47" s="104"/>
      <c r="P47" s="101">
        <f t="shared" si="3"/>
        <v>9</v>
      </c>
      <c r="Q47" s="534">
        <f>SUM(P47*30)</f>
        <v>270</v>
      </c>
      <c r="R47" s="496"/>
      <c r="S47" s="5">
        <f>SUM(Q44:R48)</f>
        <v>795</v>
      </c>
      <c r="T47" s="5" t="e">
        <f>SUM(Q44,#REF!,Q47,Q48)</f>
        <v>#REF!</v>
      </c>
      <c r="U47" s="5"/>
      <c r="V47" s="5"/>
      <c r="W47" s="5"/>
      <c r="X47" s="5"/>
      <c r="Y47" s="5"/>
      <c r="Z47" s="5"/>
    </row>
    <row r="48" spans="1:26" ht="12.75" customHeight="1" x14ac:dyDescent="0.25">
      <c r="A48" s="158">
        <f t="shared" si="8"/>
        <v>0</v>
      </c>
      <c r="B48" s="455"/>
      <c r="C48" s="452"/>
      <c r="D48" s="453"/>
      <c r="E48" s="82" t="s">
        <v>150</v>
      </c>
      <c r="F48" s="104">
        <v>5</v>
      </c>
      <c r="G48" s="104">
        <v>5</v>
      </c>
      <c r="H48" s="104">
        <v>5</v>
      </c>
      <c r="I48" s="104">
        <v>5</v>
      </c>
      <c r="J48" s="104">
        <v>5</v>
      </c>
      <c r="K48" s="104">
        <v>5</v>
      </c>
      <c r="L48" s="104"/>
      <c r="M48" s="104"/>
      <c r="N48" s="104"/>
      <c r="O48" s="104"/>
      <c r="P48" s="101">
        <f t="shared" si="3"/>
        <v>15</v>
      </c>
      <c r="Q48" s="534">
        <f>SUM(P48*30)</f>
        <v>450</v>
      </c>
      <c r="R48" s="496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5">
      <c r="A49" s="158">
        <f t="shared" si="8"/>
        <v>17</v>
      </c>
      <c r="B49" s="454">
        <v>28</v>
      </c>
      <c r="C49" s="535" t="s">
        <v>183</v>
      </c>
      <c r="D49" s="451"/>
      <c r="E49" s="126" t="s">
        <v>150</v>
      </c>
      <c r="F49" s="128"/>
      <c r="G49" s="128"/>
      <c r="H49" s="128"/>
      <c r="I49" s="128"/>
      <c r="J49" s="128"/>
      <c r="K49" s="128" t="s">
        <v>102</v>
      </c>
      <c r="L49" s="128"/>
      <c r="M49" s="128"/>
      <c r="N49" s="128"/>
      <c r="O49" s="128"/>
      <c r="P49" s="101">
        <f t="shared" si="3"/>
        <v>0</v>
      </c>
      <c r="Q49" s="23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5">
      <c r="A50" s="158">
        <f t="shared" si="8"/>
        <v>0</v>
      </c>
      <c r="B50" s="455"/>
      <c r="C50" s="452"/>
      <c r="D50" s="453"/>
      <c r="E50" s="126" t="s">
        <v>152</v>
      </c>
      <c r="F50" s="128"/>
      <c r="G50" s="128"/>
      <c r="H50" s="128"/>
      <c r="I50" s="128"/>
      <c r="J50" s="128"/>
      <c r="K50" s="128"/>
      <c r="L50" s="128"/>
      <c r="M50" s="128" t="s">
        <v>102</v>
      </c>
      <c r="N50" s="128"/>
      <c r="O50" s="128"/>
      <c r="P50" s="101">
        <f t="shared" si="3"/>
        <v>0</v>
      </c>
      <c r="Q50" s="23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5">
      <c r="A51" s="5"/>
      <c r="B51" s="129" t="s">
        <v>103</v>
      </c>
      <c r="C51" s="131"/>
      <c r="D51" s="133"/>
      <c r="E51" s="133"/>
      <c r="F51" s="134">
        <f t="shared" ref="F51:O51" si="9">SUM(F44:F50)</f>
        <v>6</v>
      </c>
      <c r="G51" s="134">
        <f t="shared" si="9"/>
        <v>6</v>
      </c>
      <c r="H51" s="134">
        <f t="shared" si="9"/>
        <v>6</v>
      </c>
      <c r="I51" s="134">
        <f t="shared" si="9"/>
        <v>6</v>
      </c>
      <c r="J51" s="134">
        <f t="shared" si="9"/>
        <v>6</v>
      </c>
      <c r="K51" s="134">
        <f t="shared" si="9"/>
        <v>6</v>
      </c>
      <c r="L51" s="134">
        <f t="shared" si="9"/>
        <v>7</v>
      </c>
      <c r="M51" s="134">
        <f t="shared" si="9"/>
        <v>7</v>
      </c>
      <c r="N51" s="134">
        <f t="shared" si="9"/>
        <v>3</v>
      </c>
      <c r="O51" s="134">
        <f t="shared" si="9"/>
        <v>7</v>
      </c>
      <c r="P51" s="113">
        <f t="shared" si="3"/>
        <v>30</v>
      </c>
      <c r="Q51" s="23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5">
      <c r="A52" s="5"/>
      <c r="B52" s="137" t="s">
        <v>111</v>
      </c>
      <c r="C52" s="139"/>
      <c r="D52" s="141"/>
      <c r="E52" s="142"/>
      <c r="F52" s="180">
        <f t="shared" ref="F52:O52" si="10">SUM(F51,F43)</f>
        <v>11</v>
      </c>
      <c r="G52" s="180">
        <f t="shared" si="10"/>
        <v>11</v>
      </c>
      <c r="H52" s="180">
        <f t="shared" si="10"/>
        <v>13</v>
      </c>
      <c r="I52" s="180">
        <f t="shared" si="10"/>
        <v>13</v>
      </c>
      <c r="J52" s="180">
        <f t="shared" si="10"/>
        <v>12</v>
      </c>
      <c r="K52" s="180">
        <f t="shared" si="10"/>
        <v>12</v>
      </c>
      <c r="L52" s="180">
        <f t="shared" si="10"/>
        <v>13</v>
      </c>
      <c r="M52" s="180">
        <f t="shared" si="10"/>
        <v>13</v>
      </c>
      <c r="N52" s="180">
        <f t="shared" si="10"/>
        <v>7</v>
      </c>
      <c r="O52" s="180">
        <f t="shared" si="10"/>
        <v>7</v>
      </c>
      <c r="P52" s="181">
        <f t="shared" si="3"/>
        <v>56</v>
      </c>
      <c r="Q52" s="23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5">
      <c r="A53" s="5"/>
      <c r="B53" s="540" t="s">
        <v>117</v>
      </c>
      <c r="C53" s="448"/>
      <c r="D53" s="448"/>
      <c r="E53" s="449"/>
      <c r="F53" s="183">
        <v>11</v>
      </c>
      <c r="G53" s="183">
        <v>11</v>
      </c>
      <c r="H53" s="183">
        <v>13</v>
      </c>
      <c r="I53" s="183">
        <v>13</v>
      </c>
      <c r="J53" s="183">
        <v>12</v>
      </c>
      <c r="K53" s="183">
        <v>12</v>
      </c>
      <c r="L53" s="183">
        <v>13</v>
      </c>
      <c r="M53" s="183">
        <v>13</v>
      </c>
      <c r="N53" s="180">
        <v>7</v>
      </c>
      <c r="O53" s="180">
        <v>7</v>
      </c>
      <c r="P53" s="181">
        <f>SUM(F53:M53)/2+N53</f>
        <v>56</v>
      </c>
      <c r="Q53" s="23"/>
      <c r="R53" s="5" t="s">
        <v>115</v>
      </c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5">
      <c r="A54" s="5"/>
      <c r="B54" s="528" t="s">
        <v>119</v>
      </c>
      <c r="C54" s="448"/>
      <c r="D54" s="448"/>
      <c r="E54" s="449"/>
      <c r="F54" s="152"/>
      <c r="G54" s="8"/>
      <c r="H54" s="8"/>
      <c r="I54" s="8"/>
      <c r="J54" s="8"/>
      <c r="K54" s="8" t="s">
        <v>150</v>
      </c>
      <c r="L54" s="8"/>
      <c r="M54" s="8"/>
      <c r="N54" s="8" t="s">
        <v>152</v>
      </c>
      <c r="O54" s="8"/>
      <c r="P54" s="18">
        <f>COUNTA(F54:O54)</f>
        <v>2</v>
      </c>
      <c r="Q54" s="23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5">
      <c r="A55" s="5"/>
      <c r="B55" s="155" t="s">
        <v>121</v>
      </c>
      <c r="C55" s="157"/>
      <c r="D55" s="159"/>
      <c r="E55" s="160"/>
      <c r="F55" s="162">
        <f t="shared" ref="F55:O55" si="11">F28+F52</f>
        <v>33</v>
      </c>
      <c r="G55" s="162">
        <f t="shared" si="11"/>
        <v>33</v>
      </c>
      <c r="H55" s="162">
        <f t="shared" si="11"/>
        <v>34</v>
      </c>
      <c r="I55" s="162">
        <f t="shared" si="11"/>
        <v>34</v>
      </c>
      <c r="J55" s="162">
        <f t="shared" si="11"/>
        <v>34</v>
      </c>
      <c r="K55" s="162">
        <f t="shared" si="11"/>
        <v>34</v>
      </c>
      <c r="L55" s="162">
        <f t="shared" si="11"/>
        <v>33</v>
      </c>
      <c r="M55" s="162">
        <f t="shared" si="11"/>
        <v>33</v>
      </c>
      <c r="N55" s="162">
        <f t="shared" si="11"/>
        <v>25</v>
      </c>
      <c r="O55" s="162">
        <f t="shared" si="11"/>
        <v>25</v>
      </c>
      <c r="P55" s="164">
        <f>SUM(F55:O55)</f>
        <v>318</v>
      </c>
      <c r="Q55" s="23"/>
      <c r="R55" s="5"/>
      <c r="S55" s="5"/>
      <c r="T55" s="5"/>
      <c r="U55" s="5"/>
      <c r="V55" s="5"/>
      <c r="W55" s="5"/>
      <c r="X55" s="5"/>
      <c r="Y55" s="5"/>
      <c r="Z55" s="5"/>
    </row>
    <row r="56" spans="1:26" ht="29.25" customHeight="1" x14ac:dyDescent="0.25">
      <c r="A56" s="5"/>
      <c r="B56" s="527" t="s">
        <v>61</v>
      </c>
      <c r="C56" s="448"/>
      <c r="D56" s="448"/>
      <c r="E56" s="449"/>
      <c r="F56" s="162">
        <f t="shared" ref="F56:O56" si="12">F55+F32</f>
        <v>34</v>
      </c>
      <c r="G56" s="162">
        <f t="shared" si="12"/>
        <v>34</v>
      </c>
      <c r="H56" s="162">
        <f t="shared" si="12"/>
        <v>35</v>
      </c>
      <c r="I56" s="162">
        <f t="shared" si="12"/>
        <v>35</v>
      </c>
      <c r="J56" s="162">
        <f t="shared" si="12"/>
        <v>36</v>
      </c>
      <c r="K56" s="162">
        <f t="shared" si="12"/>
        <v>36</v>
      </c>
      <c r="L56" s="162">
        <f t="shared" si="12"/>
        <v>35</v>
      </c>
      <c r="M56" s="162">
        <f t="shared" si="12"/>
        <v>35</v>
      </c>
      <c r="N56" s="162">
        <f t="shared" si="12"/>
        <v>27</v>
      </c>
      <c r="O56" s="162">
        <f t="shared" si="12"/>
        <v>27</v>
      </c>
      <c r="P56" s="41">
        <f>SUM(F56:O56)/2</f>
        <v>167</v>
      </c>
      <c r="Q56" s="23"/>
      <c r="R56" s="5"/>
      <c r="S56" s="5"/>
      <c r="T56" s="5"/>
      <c r="U56" s="5"/>
      <c r="V56" s="5"/>
      <c r="W56" s="5"/>
      <c r="X56" s="5"/>
      <c r="Y56" s="5"/>
      <c r="Z56" s="5"/>
    </row>
    <row r="57" spans="1:26" ht="25.5" customHeight="1" x14ac:dyDescent="0.25">
      <c r="A57" s="5"/>
      <c r="B57" s="523"/>
      <c r="C57" s="482" t="s">
        <v>147</v>
      </c>
      <c r="D57" s="524" t="s">
        <v>124</v>
      </c>
      <c r="E57" s="449"/>
      <c r="F57" s="167">
        <v>1</v>
      </c>
      <c r="G57" s="167">
        <v>1</v>
      </c>
      <c r="H57" s="167">
        <v>1</v>
      </c>
      <c r="I57" s="167">
        <v>1</v>
      </c>
      <c r="J57" s="167"/>
      <c r="K57" s="167"/>
      <c r="L57" s="167"/>
      <c r="M57" s="167"/>
      <c r="N57" s="167">
        <v>1</v>
      </c>
      <c r="O57" s="167">
        <v>1</v>
      </c>
      <c r="P57" s="515">
        <f>SUM(F57:O58)/2</f>
        <v>4</v>
      </c>
      <c r="Q57" s="23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 x14ac:dyDescent="0.25">
      <c r="A58" s="5"/>
      <c r="B58" s="455"/>
      <c r="C58" s="455"/>
      <c r="D58" s="524" t="s">
        <v>40</v>
      </c>
      <c r="E58" s="449"/>
      <c r="F58" s="167"/>
      <c r="G58" s="167"/>
      <c r="H58" s="167"/>
      <c r="I58" s="167"/>
      <c r="J58" s="167"/>
      <c r="K58" s="167"/>
      <c r="L58" s="167"/>
      <c r="M58" s="167"/>
      <c r="N58" s="167">
        <v>1</v>
      </c>
      <c r="O58" s="167">
        <v>1</v>
      </c>
      <c r="P58" s="455"/>
      <c r="Q58" s="23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5">
      <c r="A59" s="5"/>
      <c r="B59" s="25">
        <v>1</v>
      </c>
      <c r="C59" s="525" t="s">
        <v>125</v>
      </c>
      <c r="D59" s="448"/>
      <c r="E59" s="449"/>
      <c r="F59" s="168">
        <v>2</v>
      </c>
      <c r="G59" s="168">
        <v>2</v>
      </c>
      <c r="H59" s="168">
        <v>2</v>
      </c>
      <c r="I59" s="168">
        <v>2</v>
      </c>
      <c r="J59" s="168">
        <v>2</v>
      </c>
      <c r="K59" s="168">
        <v>2</v>
      </c>
      <c r="L59" s="168">
        <v>2</v>
      </c>
      <c r="M59" s="168">
        <v>2</v>
      </c>
      <c r="N59" s="168">
        <v>2</v>
      </c>
      <c r="O59" s="168">
        <v>2</v>
      </c>
      <c r="P59" s="169" t="s">
        <v>148</v>
      </c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5">
      <c r="A60" s="5"/>
      <c r="B60" s="25">
        <v>2</v>
      </c>
      <c r="C60" s="520" t="s">
        <v>127</v>
      </c>
      <c r="D60" s="448"/>
      <c r="E60" s="449"/>
      <c r="F60" s="168">
        <v>0.5</v>
      </c>
      <c r="G60" s="168"/>
      <c r="H60" s="168">
        <v>0.5</v>
      </c>
      <c r="I60" s="168"/>
      <c r="J60" s="168">
        <v>0.5</v>
      </c>
      <c r="K60" s="168"/>
      <c r="L60" s="168"/>
      <c r="M60" s="171"/>
      <c r="N60" s="171"/>
      <c r="O60" s="171"/>
      <c r="P60" s="169" t="s">
        <v>148</v>
      </c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5"/>
      <c r="B61" s="25">
        <v>3</v>
      </c>
      <c r="C61" s="520" t="s">
        <v>128</v>
      </c>
      <c r="D61" s="448"/>
      <c r="E61" s="449"/>
      <c r="F61" s="168"/>
      <c r="G61" s="168"/>
      <c r="H61" s="168"/>
      <c r="I61" s="168"/>
      <c r="J61" s="168"/>
      <c r="K61" s="168"/>
      <c r="L61" s="168"/>
      <c r="M61" s="171"/>
      <c r="N61" s="171"/>
      <c r="O61" s="171"/>
      <c r="P61" s="169" t="s">
        <v>148</v>
      </c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5"/>
      <c r="B62" s="25">
        <v>4</v>
      </c>
      <c r="C62" s="520" t="s">
        <v>129</v>
      </c>
      <c r="D62" s="448"/>
      <c r="E62" s="449"/>
      <c r="F62" s="168"/>
      <c r="G62" s="168"/>
      <c r="H62" s="168"/>
      <c r="I62" s="168"/>
      <c r="J62" s="168"/>
      <c r="K62" s="168"/>
      <c r="L62" s="168"/>
      <c r="M62" s="171"/>
      <c r="N62" s="171"/>
      <c r="O62" s="171"/>
      <c r="P62" s="169" t="s">
        <v>148</v>
      </c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5"/>
      <c r="B63" s="25">
        <v>5</v>
      </c>
      <c r="C63" s="520" t="s">
        <v>130</v>
      </c>
      <c r="D63" s="448"/>
      <c r="E63" s="449"/>
      <c r="F63" s="168"/>
      <c r="G63" s="168"/>
      <c r="H63" s="168"/>
      <c r="I63" s="168"/>
      <c r="J63" s="168"/>
      <c r="K63" s="168"/>
      <c r="L63" s="168"/>
      <c r="M63" s="171"/>
      <c r="N63" s="171"/>
      <c r="O63" s="171"/>
      <c r="P63" s="169" t="s">
        <v>148</v>
      </c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5"/>
      <c r="B64" s="25">
        <v>6</v>
      </c>
      <c r="C64" s="520" t="s">
        <v>131</v>
      </c>
      <c r="D64" s="448"/>
      <c r="E64" s="449"/>
      <c r="F64" s="168"/>
      <c r="G64" s="168"/>
      <c r="H64" s="168"/>
      <c r="I64" s="168"/>
      <c r="J64" s="168"/>
      <c r="K64" s="168"/>
      <c r="L64" s="168"/>
      <c r="M64" s="171"/>
      <c r="N64" s="171"/>
      <c r="O64" s="171"/>
      <c r="P64" s="169" t="s">
        <v>148</v>
      </c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5"/>
      <c r="B65" s="25">
        <v>7</v>
      </c>
      <c r="C65" s="520" t="s">
        <v>132</v>
      </c>
      <c r="D65" s="448"/>
      <c r="E65" s="449"/>
      <c r="F65" s="168"/>
      <c r="G65" s="168"/>
      <c r="H65" s="168"/>
      <c r="I65" s="168"/>
      <c r="J65" s="168"/>
      <c r="K65" s="168"/>
      <c r="L65" s="168"/>
      <c r="M65" s="171"/>
      <c r="N65" s="171"/>
      <c r="O65" s="171"/>
      <c r="P65" s="169" t="s">
        <v>148</v>
      </c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5"/>
      <c r="B66" s="25">
        <v>8</v>
      </c>
      <c r="C66" s="520" t="s">
        <v>133</v>
      </c>
      <c r="D66" s="448"/>
      <c r="E66" s="449"/>
      <c r="F66" s="168"/>
      <c r="G66" s="168"/>
      <c r="H66" s="168"/>
      <c r="I66" s="168"/>
      <c r="J66" s="168"/>
      <c r="K66" s="168"/>
      <c r="L66" s="168"/>
      <c r="M66" s="171"/>
      <c r="N66" s="171"/>
      <c r="O66" s="171"/>
      <c r="P66" s="169" t="s">
        <v>148</v>
      </c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5"/>
      <c r="B67" s="25">
        <v>9</v>
      </c>
      <c r="C67" s="520" t="s">
        <v>134</v>
      </c>
      <c r="D67" s="448"/>
      <c r="E67" s="449"/>
      <c r="F67" s="168" t="s">
        <v>135</v>
      </c>
      <c r="G67" s="168"/>
      <c r="H67" s="168"/>
      <c r="I67" s="168"/>
      <c r="J67" s="168"/>
      <c r="K67" s="168"/>
      <c r="L67" s="168"/>
      <c r="M67" s="171"/>
      <c r="N67" s="171"/>
      <c r="O67" s="171" t="s">
        <v>135</v>
      </c>
      <c r="P67" s="169" t="s">
        <v>148</v>
      </c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5"/>
      <c r="B68" s="25">
        <v>10</v>
      </c>
      <c r="C68" s="520" t="s">
        <v>137</v>
      </c>
      <c r="D68" s="448"/>
      <c r="E68" s="449"/>
      <c r="F68" s="168"/>
      <c r="G68" s="168"/>
      <c r="H68" s="168"/>
      <c r="I68" s="168"/>
      <c r="J68" s="168"/>
      <c r="K68" s="168"/>
      <c r="L68" s="168"/>
      <c r="M68" s="171"/>
      <c r="N68" s="171"/>
      <c r="O68" s="171"/>
      <c r="P68" s="169" t="s">
        <v>148</v>
      </c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44"/>
      <c r="B69" s="529" t="s">
        <v>138</v>
      </c>
      <c r="C69" s="448"/>
      <c r="D69" s="448"/>
      <c r="E69" s="449"/>
      <c r="F69" s="162">
        <f t="shared" ref="F69:O69" si="13">SUM(F56:F68)</f>
        <v>37.5</v>
      </c>
      <c r="G69" s="162">
        <f t="shared" si="13"/>
        <v>37</v>
      </c>
      <c r="H69" s="162">
        <f t="shared" si="13"/>
        <v>38.5</v>
      </c>
      <c r="I69" s="162">
        <f t="shared" si="13"/>
        <v>38</v>
      </c>
      <c r="J69" s="162">
        <f t="shared" si="13"/>
        <v>38.5</v>
      </c>
      <c r="K69" s="162">
        <f t="shared" si="13"/>
        <v>38</v>
      </c>
      <c r="L69" s="162">
        <f t="shared" si="13"/>
        <v>37</v>
      </c>
      <c r="M69" s="162">
        <f t="shared" si="13"/>
        <v>37</v>
      </c>
      <c r="N69" s="162">
        <f t="shared" si="13"/>
        <v>31</v>
      </c>
      <c r="O69" s="162">
        <f t="shared" si="13"/>
        <v>31</v>
      </c>
      <c r="P69" s="164">
        <f>SUM(F69:O69)</f>
        <v>363.5</v>
      </c>
      <c r="Q69" s="44"/>
      <c r="R69" s="44"/>
      <c r="S69" s="44"/>
      <c r="T69" s="44"/>
      <c r="U69" s="44"/>
      <c r="V69" s="44"/>
      <c r="W69" s="44"/>
      <c r="X69" s="44"/>
      <c r="Y69" s="44"/>
      <c r="Z69" s="5"/>
    </row>
    <row r="70" spans="1:26" ht="12.75" customHeight="1" x14ac:dyDescent="0.25">
      <c r="A70" s="44"/>
      <c r="B70" s="69"/>
      <c r="C70" s="495" t="s">
        <v>299</v>
      </c>
      <c r="D70" s="496"/>
      <c r="E70" s="71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44"/>
      <c r="R70" s="44"/>
      <c r="S70" s="44"/>
      <c r="T70" s="44"/>
      <c r="U70" s="44"/>
      <c r="V70" s="44"/>
      <c r="W70" s="44"/>
      <c r="X70" s="44"/>
      <c r="Y70" s="44"/>
      <c r="Z70" s="5"/>
    </row>
    <row r="71" spans="1:26" ht="12.75" customHeight="1" x14ac:dyDescent="0.25">
      <c r="A71" s="44"/>
      <c r="B71" s="69"/>
      <c r="C71" s="44" t="s">
        <v>79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5"/>
    </row>
    <row r="72" spans="1:26" ht="12.75" customHeight="1" x14ac:dyDescent="0.25">
      <c r="A72" s="5"/>
      <c r="B72" s="5"/>
      <c r="C72" s="5" t="s">
        <v>144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5"/>
      <c r="B73" s="5"/>
      <c r="C73" s="5"/>
      <c r="D73" s="5"/>
      <c r="E73" s="5"/>
      <c r="F73" s="459" t="s">
        <v>80</v>
      </c>
      <c r="G73" s="448"/>
      <c r="H73" s="448"/>
      <c r="I73" s="448"/>
      <c r="J73" s="448"/>
      <c r="K73" s="448"/>
      <c r="L73" s="448"/>
      <c r="M73" s="448"/>
      <c r="N73" s="448"/>
      <c r="O73" s="449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5"/>
      <c r="B74" s="5"/>
      <c r="C74" s="5"/>
      <c r="D74" s="5"/>
      <c r="E74" s="5"/>
      <c r="F74" s="530">
        <v>34</v>
      </c>
      <c r="G74" s="449"/>
      <c r="H74" s="530">
        <v>35</v>
      </c>
      <c r="I74" s="449"/>
      <c r="J74" s="530">
        <v>36</v>
      </c>
      <c r="K74" s="449"/>
      <c r="L74" s="530">
        <v>35</v>
      </c>
      <c r="M74" s="449"/>
      <c r="N74" s="530">
        <v>27</v>
      </c>
      <c r="O74" s="449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5"/>
      <c r="B75" s="5"/>
      <c r="C75" s="5"/>
      <c r="D75" s="5"/>
      <c r="E75" s="5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5"/>
      <c r="B76" s="5"/>
      <c r="C76" s="15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5"/>
    <row r="288" spans="1:26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7">
    <mergeCell ref="X10:Y10"/>
    <mergeCell ref="S11:V11"/>
    <mergeCell ref="F10:O10"/>
    <mergeCell ref="P10:P11"/>
    <mergeCell ref="C18:E18"/>
    <mergeCell ref="E10:E11"/>
    <mergeCell ref="C15:E15"/>
    <mergeCell ref="F11:G11"/>
    <mergeCell ref="H11:I11"/>
    <mergeCell ref="J11:K11"/>
    <mergeCell ref="C10:C11"/>
    <mergeCell ref="Q35:R35"/>
    <mergeCell ref="C37:D37"/>
    <mergeCell ref="B54:E54"/>
    <mergeCell ref="B53:E53"/>
    <mergeCell ref="B49:B50"/>
    <mergeCell ref="Q44:R44"/>
    <mergeCell ref="Q48:R48"/>
    <mergeCell ref="Q47:R47"/>
    <mergeCell ref="B29:P29"/>
    <mergeCell ref="B10:B11"/>
    <mergeCell ref="Q19:Q22"/>
    <mergeCell ref="Q13:Q14"/>
    <mergeCell ref="Q42:R42"/>
    <mergeCell ref="Q38:R38"/>
    <mergeCell ref="Q39:R39"/>
    <mergeCell ref="L11:M11"/>
    <mergeCell ref="N11:O11"/>
    <mergeCell ref="C38:D39"/>
    <mergeCell ref="B38:B39"/>
    <mergeCell ref="B28:E28"/>
    <mergeCell ref="B33:B34"/>
    <mergeCell ref="C33:D34"/>
    <mergeCell ref="Q34:R34"/>
    <mergeCell ref="Q36:R36"/>
    <mergeCell ref="Q33:R33"/>
    <mergeCell ref="Q37:R37"/>
    <mergeCell ref="B2:E2"/>
    <mergeCell ref="B69:E69"/>
    <mergeCell ref="C49:D50"/>
    <mergeCell ref="C47:D48"/>
    <mergeCell ref="C46:D46"/>
    <mergeCell ref="C42:D42"/>
    <mergeCell ref="C41:D41"/>
    <mergeCell ref="C44:D44"/>
    <mergeCell ref="B35:B36"/>
    <mergeCell ref="C35:D36"/>
    <mergeCell ref="Q40:R40"/>
    <mergeCell ref="Q41:R41"/>
    <mergeCell ref="C40:D40"/>
    <mergeCell ref="C24:D24"/>
    <mergeCell ref="J74:K74"/>
    <mergeCell ref="D58:E58"/>
    <mergeCell ref="C59:E59"/>
    <mergeCell ref="C60:E60"/>
    <mergeCell ref="B32:E32"/>
    <mergeCell ref="B47:B48"/>
    <mergeCell ref="B56:E56"/>
    <mergeCell ref="B57:B58"/>
    <mergeCell ref="C57:C58"/>
    <mergeCell ref="C45:D45"/>
    <mergeCell ref="L74:M74"/>
    <mergeCell ref="F73:O73"/>
    <mergeCell ref="C70:D70"/>
    <mergeCell ref="N74:O74"/>
    <mergeCell ref="P57:P58"/>
    <mergeCell ref="C68:E68"/>
    <mergeCell ref="C61:E61"/>
    <mergeCell ref="C64:E64"/>
    <mergeCell ref="C62:E62"/>
    <mergeCell ref="C63:E63"/>
    <mergeCell ref="C65:E65"/>
    <mergeCell ref="C66:E66"/>
    <mergeCell ref="C67:E67"/>
    <mergeCell ref="D57:E57"/>
    <mergeCell ref="H74:I74"/>
    <mergeCell ref="F74:G74"/>
  </mergeCells>
  <conditionalFormatting sqref="E76 C78:D78">
    <cfRule type="cellIs" dxfId="347" priority="1" operator="greaterThan">
      <formula>0</formula>
    </cfRule>
  </conditionalFormatting>
  <conditionalFormatting sqref="V13">
    <cfRule type="cellIs" dxfId="346" priority="2" operator="lessThan">
      <formula>$U$13</formula>
    </cfRule>
  </conditionalFormatting>
  <conditionalFormatting sqref="V14">
    <cfRule type="cellIs" dxfId="345" priority="3" operator="lessThan">
      <formula>$U$14</formula>
    </cfRule>
  </conditionalFormatting>
  <conditionalFormatting sqref="V16">
    <cfRule type="cellIs" dxfId="344" priority="4" operator="lessThan">
      <formula>$U$16</formula>
    </cfRule>
  </conditionalFormatting>
  <conditionalFormatting sqref="F51:O51">
    <cfRule type="cellIs" dxfId="343" priority="5" operator="lessThan">
      <formula>$F$43/2</formula>
    </cfRule>
  </conditionalFormatting>
  <conditionalFormatting sqref="P54">
    <cfRule type="cellIs" dxfId="342" priority="6" operator="lessThan">
      <formula>#REF!</formula>
    </cfRule>
  </conditionalFormatting>
  <conditionalFormatting sqref="P54">
    <cfRule type="cellIs" dxfId="341" priority="7" operator="greaterThan">
      <formula>#REF!</formula>
    </cfRule>
  </conditionalFormatting>
  <conditionalFormatting sqref="F56">
    <cfRule type="cellIs" dxfId="340" priority="8" operator="lessThan">
      <formula>$F$74</formula>
    </cfRule>
  </conditionalFormatting>
  <conditionalFormatting sqref="F56">
    <cfRule type="cellIs" dxfId="339" priority="9" operator="greaterThan">
      <formula>$F$74</formula>
    </cfRule>
  </conditionalFormatting>
  <conditionalFormatting sqref="G56">
    <cfRule type="cellIs" dxfId="338" priority="10" operator="lessThan">
      <formula>$F$74</formula>
    </cfRule>
  </conditionalFormatting>
  <conditionalFormatting sqref="G56">
    <cfRule type="cellIs" dxfId="337" priority="11" operator="greaterThan">
      <formula>$F$74</formula>
    </cfRule>
  </conditionalFormatting>
  <conditionalFormatting sqref="H74">
    <cfRule type="cellIs" dxfId="336" priority="12" operator="greaterThan">
      <formula>$H$74</formula>
    </cfRule>
  </conditionalFormatting>
  <conditionalFormatting sqref="H56">
    <cfRule type="cellIs" dxfId="335" priority="13" operator="lessThan">
      <formula>$H$74</formula>
    </cfRule>
  </conditionalFormatting>
  <conditionalFormatting sqref="H56">
    <cfRule type="cellIs" dxfId="334" priority="14" operator="greaterThan">
      <formula>$H$74</formula>
    </cfRule>
  </conditionalFormatting>
  <conditionalFormatting sqref="I56">
    <cfRule type="cellIs" dxfId="333" priority="15" operator="lessThan">
      <formula>$H$74</formula>
    </cfRule>
  </conditionalFormatting>
  <conditionalFormatting sqref="I56">
    <cfRule type="cellIs" dxfId="332" priority="16" operator="greaterThan">
      <formula>$H$74</formula>
    </cfRule>
  </conditionalFormatting>
  <conditionalFormatting sqref="J56">
    <cfRule type="cellIs" dxfId="331" priority="17" operator="lessThan">
      <formula>$J$74</formula>
    </cfRule>
  </conditionalFormatting>
  <conditionalFormatting sqref="J56">
    <cfRule type="cellIs" dxfId="330" priority="18" operator="greaterThan">
      <formula>$J$74</formula>
    </cfRule>
  </conditionalFormatting>
  <conditionalFormatting sqref="K56">
    <cfRule type="cellIs" dxfId="329" priority="19" operator="lessThan">
      <formula>$J$74</formula>
    </cfRule>
  </conditionalFormatting>
  <conditionalFormatting sqref="K56">
    <cfRule type="cellIs" dxfId="328" priority="20" operator="greaterThan">
      <formula>$J$74</formula>
    </cfRule>
  </conditionalFormatting>
  <conditionalFormatting sqref="L56">
    <cfRule type="cellIs" dxfId="327" priority="21" operator="lessThan">
      <formula>$L$74</formula>
    </cfRule>
  </conditionalFormatting>
  <conditionalFormatting sqref="L56">
    <cfRule type="cellIs" dxfId="326" priority="22" operator="greaterThan">
      <formula>$L$74</formula>
    </cfRule>
  </conditionalFormatting>
  <conditionalFormatting sqref="M56">
    <cfRule type="cellIs" dxfId="325" priority="23" operator="lessThan">
      <formula>$L$74</formula>
    </cfRule>
  </conditionalFormatting>
  <conditionalFormatting sqref="M56">
    <cfRule type="cellIs" dxfId="324" priority="24" operator="greaterThan">
      <formula>$L$74</formula>
    </cfRule>
  </conditionalFormatting>
  <conditionalFormatting sqref="N56">
    <cfRule type="cellIs" dxfId="323" priority="25" operator="lessThan">
      <formula>$N$74</formula>
    </cfRule>
  </conditionalFormatting>
  <conditionalFormatting sqref="N56">
    <cfRule type="cellIs" dxfId="322" priority="26" operator="greaterThan">
      <formula>$N$74</formula>
    </cfRule>
  </conditionalFormatting>
  <conditionalFormatting sqref="O56">
    <cfRule type="cellIs" dxfId="321" priority="27" operator="lessThan">
      <formula>$N$74</formula>
    </cfRule>
  </conditionalFormatting>
  <conditionalFormatting sqref="O56">
    <cfRule type="cellIs" dxfId="320" priority="28" operator="greaterThan">
      <formula>$N$74</formula>
    </cfRule>
  </conditionalFormatting>
  <conditionalFormatting sqref="N53:O53">
    <cfRule type="cellIs" dxfId="319" priority="29" operator="lessThan">
      <formula>#REF!</formula>
    </cfRule>
  </conditionalFormatting>
  <conditionalFormatting sqref="N53:O53">
    <cfRule type="cellIs" dxfId="318" priority="30" operator="greaterThan">
      <formula>#REF!</formula>
    </cfRule>
  </conditionalFormatting>
  <conditionalFormatting sqref="H52">
    <cfRule type="cellIs" dxfId="317" priority="31" operator="lessThan">
      <formula>$H$53</formula>
    </cfRule>
  </conditionalFormatting>
  <conditionalFormatting sqref="H52">
    <cfRule type="cellIs" dxfId="316" priority="32" operator="greaterThan">
      <formula>$H$53</formula>
    </cfRule>
  </conditionalFormatting>
  <conditionalFormatting sqref="I52">
    <cfRule type="cellIs" dxfId="315" priority="33" operator="lessThan">
      <formula>$I$53</formula>
    </cfRule>
  </conditionalFormatting>
  <conditionalFormatting sqref="I52">
    <cfRule type="cellIs" dxfId="314" priority="34" operator="greaterThan">
      <formula>$I$53</formula>
    </cfRule>
  </conditionalFormatting>
  <conditionalFormatting sqref="J52">
    <cfRule type="cellIs" dxfId="313" priority="35" operator="lessThan">
      <formula>$J$53</formula>
    </cfRule>
  </conditionalFormatting>
  <conditionalFormatting sqref="J52">
    <cfRule type="cellIs" dxfId="312" priority="36" operator="greaterThan">
      <formula>$J$53</formula>
    </cfRule>
  </conditionalFormatting>
  <conditionalFormatting sqref="K52">
    <cfRule type="cellIs" dxfId="311" priority="37" operator="lessThan">
      <formula>$K$53</formula>
    </cfRule>
  </conditionalFormatting>
  <conditionalFormatting sqref="K52">
    <cfRule type="cellIs" dxfId="310" priority="38" operator="greaterThan">
      <formula>$K$53</formula>
    </cfRule>
  </conditionalFormatting>
  <conditionalFormatting sqref="L52">
    <cfRule type="cellIs" dxfId="309" priority="39" operator="lessThan">
      <formula>$L$53</formula>
    </cfRule>
  </conditionalFormatting>
  <conditionalFormatting sqref="L52">
    <cfRule type="cellIs" dxfId="308" priority="40" operator="greaterThan">
      <formula>$L$53</formula>
    </cfRule>
  </conditionalFormatting>
  <conditionalFormatting sqref="M52">
    <cfRule type="cellIs" dxfId="307" priority="41" operator="lessThan">
      <formula>$M$53</formula>
    </cfRule>
  </conditionalFormatting>
  <conditionalFormatting sqref="M52">
    <cfRule type="cellIs" dxfId="306" priority="42" operator="greaterThan">
      <formula>$M$53</formula>
    </cfRule>
  </conditionalFormatting>
  <conditionalFormatting sqref="N52">
    <cfRule type="cellIs" dxfId="305" priority="43" operator="lessThan">
      <formula>$N$53</formula>
    </cfRule>
  </conditionalFormatting>
  <conditionalFormatting sqref="N52">
    <cfRule type="cellIs" dxfId="304" priority="44" operator="greaterThan">
      <formula>$N$53</formula>
    </cfRule>
  </conditionalFormatting>
  <conditionalFormatting sqref="O52">
    <cfRule type="cellIs" dxfId="303" priority="45" operator="lessThan">
      <formula>$O$53</formula>
    </cfRule>
  </conditionalFormatting>
  <conditionalFormatting sqref="O52">
    <cfRule type="cellIs" dxfId="302" priority="46" operator="greaterThan">
      <formula>$O$53</formula>
    </cfRule>
  </conditionalFormatting>
  <dataValidations count="4">
    <dataValidation type="list" allowBlank="1" showErrorMessage="1" sqref="E33:E42 E44:E50 F54:O54">
      <formula1>$T$13:$T$16</formula1>
    </dataValidation>
    <dataValidation type="list" allowBlank="1" showErrorMessage="1" sqref="D13:D14 D30">
      <formula1>$T$21:$T$23</formula1>
    </dataValidation>
    <dataValidation type="list" allowBlank="1" showErrorMessage="1" sqref="D31">
      <formula1>$Y$13:$Y$16</formula1>
    </dataValidation>
    <dataValidation type="list" allowBlank="1" showErrorMessage="1" sqref="C30:C31">
      <formula1>$Y$12:$Y$20</formula1>
    </dataValidation>
  </dataValidations>
  <printOptions horizontalCentered="1"/>
  <pageMargins left="0.78740157480314965" right="0.39370078740157483" top="0.98425196850393704" bottom="0.98425196850393704" header="0" footer="0"/>
  <pageSetup paperSize="9" scale="2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70" zoomScaleNormal="70" workbookViewId="0">
      <pane ySplit="11" topLeftCell="A12" activePane="bottomLeft" state="frozen"/>
      <selection pane="bottomLeft" activeCell="E47" sqref="E47"/>
    </sheetView>
  </sheetViews>
  <sheetFormatPr defaultColWidth="14.44140625" defaultRowHeight="15" customHeight="1" x14ac:dyDescent="0.25"/>
  <cols>
    <col min="1" max="1" width="21.44140625" customWidth="1"/>
    <col min="2" max="2" width="3.44140625" customWidth="1"/>
    <col min="3" max="3" width="31.5546875" customWidth="1"/>
    <col min="4" max="4" width="13.21875" customWidth="1"/>
    <col min="5" max="5" width="9.5546875" customWidth="1"/>
    <col min="6" max="9" width="5.77734375" customWidth="1"/>
    <col min="10" max="10" width="5.44140625" customWidth="1"/>
    <col min="11" max="13" width="5.77734375" customWidth="1"/>
    <col min="14" max="14" width="9.44140625" customWidth="1"/>
    <col min="15" max="15" width="5.77734375" customWidth="1"/>
    <col min="16" max="16" width="20.5546875" customWidth="1"/>
    <col min="17" max="17" width="5.5546875" customWidth="1"/>
    <col min="18" max="19" width="8.77734375" customWidth="1"/>
    <col min="20" max="20" width="19.44140625" customWidth="1"/>
    <col min="21" max="22" width="14.21875" customWidth="1"/>
    <col min="23" max="23" width="15.77734375" customWidth="1"/>
    <col min="24" max="24" width="40.21875" customWidth="1"/>
    <col min="25" max="25" width="24.5546875" customWidth="1"/>
  </cols>
  <sheetData>
    <row r="1" spans="1:25" ht="24.75" customHeight="1" x14ac:dyDescent="0.4">
      <c r="B1" s="2" t="s">
        <v>1</v>
      </c>
      <c r="Q1" s="5"/>
    </row>
    <row r="2" spans="1:25" ht="12.75" customHeight="1" x14ac:dyDescent="0.3">
      <c r="B2" s="11" t="s">
        <v>157</v>
      </c>
      <c r="C2" s="11"/>
      <c r="D2" s="13"/>
      <c r="E2" s="15"/>
      <c r="L2" s="15"/>
      <c r="M2" s="15"/>
      <c r="N2" s="15"/>
      <c r="O2" s="15"/>
      <c r="Q2" s="5"/>
    </row>
    <row r="3" spans="1:25" ht="12.75" customHeight="1" x14ac:dyDescent="0.25">
      <c r="B3" s="6" t="s">
        <v>15</v>
      </c>
      <c r="L3" s="17"/>
      <c r="M3" s="17"/>
      <c r="N3" s="17"/>
      <c r="Q3" s="5"/>
    </row>
    <row r="4" spans="1:25" ht="12.75" customHeight="1" x14ac:dyDescent="0.25">
      <c r="B4" s="6" t="s">
        <v>16</v>
      </c>
      <c r="L4" s="17"/>
      <c r="M4" s="17"/>
      <c r="N4" s="17"/>
      <c r="Q4" s="5"/>
    </row>
    <row r="5" spans="1:25" ht="12.75" customHeight="1" x14ac:dyDescent="0.25">
      <c r="B5" s="6" t="s">
        <v>17</v>
      </c>
      <c r="D5" s="15" t="str">
        <f>IF($C$30=0," ",$C$30)</f>
        <v>język obcy nowożytny</v>
      </c>
      <c r="H5" s="15" t="str">
        <f>IF(C31=0," ",C31)</f>
        <v>matematyka</v>
      </c>
      <c r="L5" s="17"/>
      <c r="M5" s="17"/>
      <c r="N5" s="17"/>
      <c r="Q5" s="5"/>
    </row>
    <row r="6" spans="1:25" ht="12.75" customHeight="1" x14ac:dyDescent="0.25">
      <c r="B6" s="6" t="s">
        <v>23</v>
      </c>
      <c r="D6" s="15"/>
      <c r="H6" s="15"/>
      <c r="L6" s="17"/>
      <c r="M6" s="17"/>
      <c r="N6" s="17"/>
      <c r="Q6" s="5"/>
    </row>
    <row r="7" spans="1:25" ht="12.75" customHeight="1" x14ac:dyDescent="0.25">
      <c r="B7" s="6"/>
      <c r="C7" s="27" t="s">
        <v>158</v>
      </c>
      <c r="D7" s="29" t="s">
        <v>159</v>
      </c>
      <c r="H7" s="15"/>
      <c r="L7" s="17"/>
      <c r="M7" s="17"/>
      <c r="N7" s="17"/>
      <c r="Q7" s="5"/>
    </row>
    <row r="8" spans="1:25" ht="12.75" customHeight="1" x14ac:dyDescent="0.25">
      <c r="B8" s="6"/>
      <c r="C8" s="27" t="s">
        <v>161</v>
      </c>
      <c r="D8" s="29" t="s">
        <v>162</v>
      </c>
      <c r="H8" s="15"/>
      <c r="L8" s="17"/>
      <c r="M8" s="17"/>
      <c r="N8" s="17"/>
      <c r="Q8" s="5"/>
    </row>
    <row r="9" spans="1:25" ht="12.75" customHeight="1" x14ac:dyDescent="0.25">
      <c r="Q9" s="5"/>
    </row>
    <row r="10" spans="1:25" ht="24.75" customHeight="1" x14ac:dyDescent="0.25">
      <c r="B10" s="515" t="s">
        <v>4</v>
      </c>
      <c r="C10" s="507" t="s">
        <v>5</v>
      </c>
      <c r="D10" s="58"/>
      <c r="E10" s="516"/>
      <c r="F10" s="504" t="s">
        <v>6</v>
      </c>
      <c r="G10" s="448"/>
      <c r="H10" s="448"/>
      <c r="I10" s="448"/>
      <c r="J10" s="448"/>
      <c r="K10" s="448"/>
      <c r="L10" s="448"/>
      <c r="M10" s="448"/>
      <c r="N10" s="448"/>
      <c r="O10" s="449"/>
      <c r="P10" s="506" t="s">
        <v>45</v>
      </c>
      <c r="Q10" s="7"/>
      <c r="X10" s="459" t="s">
        <v>7</v>
      </c>
      <c r="Y10" s="449"/>
    </row>
    <row r="11" spans="1:25" ht="25.5" customHeight="1" x14ac:dyDescent="0.25">
      <c r="B11" s="455"/>
      <c r="C11" s="469"/>
      <c r="D11" s="59"/>
      <c r="E11" s="474"/>
      <c r="F11" s="504" t="s">
        <v>8</v>
      </c>
      <c r="G11" s="449"/>
      <c r="H11" s="504" t="s">
        <v>9</v>
      </c>
      <c r="I11" s="449"/>
      <c r="J11" s="504" t="s">
        <v>10</v>
      </c>
      <c r="K11" s="449"/>
      <c r="L11" s="504" t="s">
        <v>11</v>
      </c>
      <c r="M11" s="449"/>
      <c r="N11" s="505" t="s">
        <v>46</v>
      </c>
      <c r="O11" s="449"/>
      <c r="P11" s="455"/>
      <c r="Q11" s="7"/>
      <c r="S11" s="459" t="s">
        <v>47</v>
      </c>
      <c r="T11" s="448"/>
      <c r="U11" s="448"/>
      <c r="V11" s="449"/>
      <c r="X11" s="8" t="s">
        <v>48</v>
      </c>
      <c r="Y11" s="40" t="s">
        <v>49</v>
      </c>
    </row>
    <row r="12" spans="1:25" ht="12.75" customHeight="1" x14ac:dyDescent="0.25">
      <c r="A12" s="9"/>
      <c r="B12" s="10">
        <v>1</v>
      </c>
      <c r="C12" s="61" t="s">
        <v>14</v>
      </c>
      <c r="D12" s="63"/>
      <c r="E12" s="73" t="str">
        <f>IF(C29="język obcy nowożytny","R","P")</f>
        <v>P</v>
      </c>
      <c r="F12" s="67">
        <v>3</v>
      </c>
      <c r="G12" s="67">
        <v>3</v>
      </c>
      <c r="H12" s="67">
        <v>3</v>
      </c>
      <c r="I12" s="67">
        <v>3</v>
      </c>
      <c r="J12" s="67">
        <v>3</v>
      </c>
      <c r="K12" s="67">
        <v>3</v>
      </c>
      <c r="L12" s="67">
        <v>3</v>
      </c>
      <c r="M12" s="67">
        <v>3</v>
      </c>
      <c r="N12" s="67">
        <v>4</v>
      </c>
      <c r="O12" s="67">
        <v>4</v>
      </c>
      <c r="P12" s="21">
        <f t="shared" ref="P12:P28" si="0">SUM(F12:O12)/2</f>
        <v>16</v>
      </c>
      <c r="Q12" s="23"/>
      <c r="S12" s="25"/>
      <c r="T12" s="25" t="s">
        <v>51</v>
      </c>
      <c r="U12" s="25" t="s">
        <v>52</v>
      </c>
      <c r="V12" s="25" t="s">
        <v>53</v>
      </c>
      <c r="X12" s="25"/>
      <c r="Y12" s="25"/>
    </row>
    <row r="13" spans="1:25" ht="12.75" customHeight="1" x14ac:dyDescent="0.25">
      <c r="A13" s="9"/>
      <c r="B13" s="10">
        <v>2</v>
      </c>
      <c r="C13" s="61" t="s">
        <v>25</v>
      </c>
      <c r="D13" s="50" t="s">
        <v>54</v>
      </c>
      <c r="E13" s="73" t="str">
        <f>IF(C30="język obcy nowożytny","R","P")</f>
        <v>R</v>
      </c>
      <c r="F13" s="67">
        <v>2</v>
      </c>
      <c r="G13" s="67">
        <v>2</v>
      </c>
      <c r="H13" s="67">
        <v>2</v>
      </c>
      <c r="I13" s="67">
        <v>2</v>
      </c>
      <c r="J13" s="67">
        <v>2</v>
      </c>
      <c r="K13" s="67">
        <v>2</v>
      </c>
      <c r="L13" s="67">
        <v>3</v>
      </c>
      <c r="M13" s="67">
        <v>3</v>
      </c>
      <c r="N13" s="67">
        <v>3</v>
      </c>
      <c r="O13" s="67">
        <v>3</v>
      </c>
      <c r="P13" s="21">
        <f t="shared" si="0"/>
        <v>12</v>
      </c>
      <c r="Q13" s="454">
        <f>SUM(P13:P14)</f>
        <v>20</v>
      </c>
      <c r="S13" s="172" t="s">
        <v>56</v>
      </c>
      <c r="T13" s="173" t="s">
        <v>158</v>
      </c>
      <c r="U13" s="174">
        <v>705</v>
      </c>
      <c r="V13" s="174">
        <v>840</v>
      </c>
      <c r="X13" s="25" t="s">
        <v>14</v>
      </c>
      <c r="Y13" s="25" t="s">
        <v>25</v>
      </c>
    </row>
    <row r="14" spans="1:25" ht="12.75" customHeight="1" x14ac:dyDescent="0.25">
      <c r="A14" s="9"/>
      <c r="B14" s="10">
        <v>3</v>
      </c>
      <c r="C14" s="61" t="s">
        <v>57</v>
      </c>
      <c r="D14" s="50" t="s">
        <v>58</v>
      </c>
      <c r="E14" s="73" t="s">
        <v>50</v>
      </c>
      <c r="F14" s="67">
        <v>2</v>
      </c>
      <c r="G14" s="67">
        <v>2</v>
      </c>
      <c r="H14" s="67">
        <v>2</v>
      </c>
      <c r="I14" s="67">
        <v>2</v>
      </c>
      <c r="J14" s="67">
        <v>2</v>
      </c>
      <c r="K14" s="67">
        <v>2</v>
      </c>
      <c r="L14" s="67">
        <v>1</v>
      </c>
      <c r="M14" s="67">
        <v>1</v>
      </c>
      <c r="N14" s="67">
        <v>1</v>
      </c>
      <c r="O14" s="67">
        <v>1</v>
      </c>
      <c r="P14" s="21">
        <f t="shared" si="0"/>
        <v>8</v>
      </c>
      <c r="Q14" s="455"/>
      <c r="S14" s="172" t="s">
        <v>59</v>
      </c>
      <c r="T14" s="173" t="s">
        <v>161</v>
      </c>
      <c r="U14" s="174">
        <v>690</v>
      </c>
      <c r="V14" s="174">
        <v>735</v>
      </c>
      <c r="X14" s="25" t="s">
        <v>30</v>
      </c>
      <c r="Y14" s="25" t="s">
        <v>27</v>
      </c>
    </row>
    <row r="15" spans="1:25" ht="12.75" customHeight="1" x14ac:dyDescent="0.25">
      <c r="A15" s="9"/>
      <c r="B15" s="10">
        <v>4</v>
      </c>
      <c r="C15" s="512" t="s">
        <v>60</v>
      </c>
      <c r="D15" s="448"/>
      <c r="E15" s="449"/>
      <c r="F15" s="67">
        <v>1</v>
      </c>
      <c r="G15" s="67">
        <v>1</v>
      </c>
      <c r="H15" s="67"/>
      <c r="I15" s="67"/>
      <c r="J15" s="67"/>
      <c r="K15" s="67"/>
      <c r="L15" s="67"/>
      <c r="M15" s="67"/>
      <c r="N15" s="67"/>
      <c r="O15" s="67"/>
      <c r="P15" s="21">
        <f t="shared" si="0"/>
        <v>1</v>
      </c>
      <c r="Q15" s="23"/>
      <c r="S15" s="723" t="s">
        <v>168</v>
      </c>
      <c r="T15" s="724" t="s">
        <v>341</v>
      </c>
      <c r="U15" s="18">
        <f>7*15</f>
        <v>105</v>
      </c>
      <c r="X15" s="25" t="s">
        <v>31</v>
      </c>
      <c r="Y15" s="25" t="s">
        <v>32</v>
      </c>
    </row>
    <row r="16" spans="1:25" ht="12.75" customHeight="1" x14ac:dyDescent="0.25">
      <c r="A16" s="9"/>
      <c r="B16" s="10">
        <v>5</v>
      </c>
      <c r="C16" s="61" t="s">
        <v>27</v>
      </c>
      <c r="D16" s="63"/>
      <c r="E16" s="73" t="str">
        <f>IF(OR($C$30=C16,$C$31=C16),"R","P")</f>
        <v>P</v>
      </c>
      <c r="F16" s="67">
        <v>2</v>
      </c>
      <c r="G16" s="67">
        <v>2</v>
      </c>
      <c r="H16" s="67">
        <v>2</v>
      </c>
      <c r="I16" s="67">
        <v>2</v>
      </c>
      <c r="J16" s="67">
        <v>2</v>
      </c>
      <c r="K16" s="67">
        <v>2</v>
      </c>
      <c r="L16" s="67">
        <v>1</v>
      </c>
      <c r="M16" s="67">
        <v>1</v>
      </c>
      <c r="N16" s="67">
        <v>1</v>
      </c>
      <c r="O16" s="67">
        <v>1</v>
      </c>
      <c r="P16" s="21">
        <f t="shared" si="0"/>
        <v>8</v>
      </c>
      <c r="Q16" s="23"/>
      <c r="S16" s="172"/>
      <c r="T16" s="172" t="s">
        <v>169</v>
      </c>
      <c r="U16" s="172">
        <v>1395</v>
      </c>
      <c r="V16" s="172">
        <v>1575</v>
      </c>
      <c r="X16" s="25" t="s">
        <v>34</v>
      </c>
      <c r="Y16" s="25" t="s">
        <v>35</v>
      </c>
    </row>
    <row r="17" spans="1:25" ht="12.75" customHeight="1" x14ac:dyDescent="0.25">
      <c r="A17" s="9"/>
      <c r="B17" s="10">
        <v>6</v>
      </c>
      <c r="C17" s="61" t="s">
        <v>30</v>
      </c>
      <c r="D17" s="78"/>
      <c r="E17" s="73" t="str">
        <f>IF(OR($C$30=C17,$C$31=C17),"R","P")</f>
        <v>P</v>
      </c>
      <c r="F17" s="67"/>
      <c r="G17" s="67"/>
      <c r="H17" s="67"/>
      <c r="I17" s="67"/>
      <c r="J17" s="67"/>
      <c r="K17" s="67"/>
      <c r="L17" s="67">
        <v>1</v>
      </c>
      <c r="M17" s="67">
        <v>1</v>
      </c>
      <c r="N17" s="67">
        <v>1</v>
      </c>
      <c r="O17" s="67">
        <v>1</v>
      </c>
      <c r="P17" s="21">
        <f t="shared" si="0"/>
        <v>2</v>
      </c>
      <c r="Q17" s="23"/>
      <c r="S17" s="172" t="s">
        <v>170</v>
      </c>
      <c r="T17" s="176"/>
      <c r="U17" s="174"/>
      <c r="V17" s="174">
        <v>105</v>
      </c>
      <c r="X17" s="25" t="s">
        <v>36</v>
      </c>
      <c r="Y17" s="25" t="s">
        <v>37</v>
      </c>
    </row>
    <row r="18" spans="1:25" ht="12.75" customHeight="1" x14ac:dyDescent="0.25">
      <c r="A18" s="9"/>
      <c r="B18" s="10">
        <v>7</v>
      </c>
      <c r="C18" s="512" t="s">
        <v>33</v>
      </c>
      <c r="D18" s="448"/>
      <c r="E18" s="449"/>
      <c r="F18" s="67"/>
      <c r="G18" s="67"/>
      <c r="H18" s="67">
        <v>1</v>
      </c>
      <c r="I18" s="67">
        <v>1</v>
      </c>
      <c r="J18" s="67">
        <v>1</v>
      </c>
      <c r="K18" s="67">
        <v>1</v>
      </c>
      <c r="L18" s="67"/>
      <c r="M18" s="67"/>
      <c r="N18" s="67"/>
      <c r="O18" s="67"/>
      <c r="P18" s="21">
        <f t="shared" si="0"/>
        <v>2</v>
      </c>
      <c r="Q18" s="23"/>
      <c r="S18" s="433" t="s">
        <v>171</v>
      </c>
      <c r="T18" s="431"/>
      <c r="U18" s="430"/>
      <c r="V18" s="172">
        <v>1680</v>
      </c>
      <c r="X18" s="25" t="s">
        <v>38</v>
      </c>
      <c r="Y18" s="25" t="s">
        <v>39</v>
      </c>
    </row>
    <row r="19" spans="1:25" ht="12.75" customHeight="1" x14ac:dyDescent="0.25">
      <c r="A19" s="9"/>
      <c r="B19" s="10">
        <v>8</v>
      </c>
      <c r="C19" s="61" t="s">
        <v>32</v>
      </c>
      <c r="D19" s="63"/>
      <c r="E19" s="73" t="str">
        <f t="shared" ref="E19:E24" si="1">IF(OR($C$30=C19,$C$31=C19),"R","P")</f>
        <v>P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67"/>
      <c r="O19" s="67"/>
      <c r="P19" s="21">
        <f t="shared" si="0"/>
        <v>4</v>
      </c>
      <c r="Q19" s="454">
        <f>SUM(P19:P22)</f>
        <v>16</v>
      </c>
      <c r="X19" s="25"/>
      <c r="Y19" s="25" t="s">
        <v>40</v>
      </c>
    </row>
    <row r="20" spans="1:25" ht="12.75" customHeight="1" x14ac:dyDescent="0.25">
      <c r="A20" s="9"/>
      <c r="B20" s="10">
        <v>9</v>
      </c>
      <c r="C20" s="61" t="s">
        <v>35</v>
      </c>
      <c r="D20" s="63"/>
      <c r="E20" s="73" t="str">
        <f t="shared" si="1"/>
        <v>P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67"/>
      <c r="O20" s="67"/>
      <c r="P20" s="21">
        <f t="shared" si="0"/>
        <v>4</v>
      </c>
      <c r="Q20" s="460"/>
      <c r="S20" t="s">
        <v>67</v>
      </c>
      <c r="X20" s="25"/>
      <c r="Y20" s="25" t="s">
        <v>41</v>
      </c>
    </row>
    <row r="21" spans="1:25" ht="12.75" customHeight="1" x14ac:dyDescent="0.25">
      <c r="A21" s="9"/>
      <c r="B21" s="10">
        <v>10</v>
      </c>
      <c r="C21" s="61" t="s">
        <v>37</v>
      </c>
      <c r="D21" s="63"/>
      <c r="E21" s="73" t="str">
        <f t="shared" si="1"/>
        <v>P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67"/>
      <c r="O21" s="67"/>
      <c r="P21" s="21">
        <f t="shared" si="0"/>
        <v>4</v>
      </c>
      <c r="Q21" s="460"/>
      <c r="T21" s="15" t="s">
        <v>68</v>
      </c>
      <c r="U21" s="55" t="s">
        <v>69</v>
      </c>
      <c r="X21" s="5"/>
      <c r="Y21" s="5"/>
    </row>
    <row r="22" spans="1:25" ht="12.75" customHeight="1" x14ac:dyDescent="0.25">
      <c r="A22" s="9"/>
      <c r="B22" s="10">
        <v>11</v>
      </c>
      <c r="C22" s="61" t="s">
        <v>39</v>
      </c>
      <c r="D22" s="63"/>
      <c r="E22" s="73" t="str">
        <f t="shared" si="1"/>
        <v>P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67"/>
      <c r="O22" s="67"/>
      <c r="P22" s="21">
        <f t="shared" si="0"/>
        <v>4</v>
      </c>
      <c r="Q22" s="455"/>
      <c r="T22" s="15" t="s">
        <v>54</v>
      </c>
      <c r="U22" s="55" t="s">
        <v>70</v>
      </c>
      <c r="X22" s="5"/>
      <c r="Y22" s="5"/>
    </row>
    <row r="23" spans="1:25" ht="12.75" customHeight="1" x14ac:dyDescent="0.25">
      <c r="A23" s="9"/>
      <c r="B23" s="10">
        <v>12</v>
      </c>
      <c r="C23" s="61" t="s">
        <v>40</v>
      </c>
      <c r="D23" s="78"/>
      <c r="E23" s="73" t="str">
        <f t="shared" si="1"/>
        <v>R</v>
      </c>
      <c r="F23" s="67">
        <v>2</v>
      </c>
      <c r="G23" s="67">
        <v>2</v>
      </c>
      <c r="H23" s="67">
        <v>2</v>
      </c>
      <c r="I23" s="67">
        <v>2</v>
      </c>
      <c r="J23" s="67">
        <v>3</v>
      </c>
      <c r="K23" s="67">
        <v>3</v>
      </c>
      <c r="L23" s="67">
        <v>3</v>
      </c>
      <c r="M23" s="67">
        <v>3</v>
      </c>
      <c r="N23" s="67">
        <v>4</v>
      </c>
      <c r="O23" s="67">
        <v>4</v>
      </c>
      <c r="P23" s="21">
        <f t="shared" si="0"/>
        <v>14</v>
      </c>
      <c r="Q23" s="23"/>
      <c r="T23" s="15" t="s">
        <v>71</v>
      </c>
      <c r="U23" s="55" t="s">
        <v>72</v>
      </c>
    </row>
    <row r="24" spans="1:25" ht="12.75" customHeight="1" x14ac:dyDescent="0.25">
      <c r="A24" s="9"/>
      <c r="B24" s="10">
        <v>13</v>
      </c>
      <c r="C24" s="512" t="s">
        <v>41</v>
      </c>
      <c r="D24" s="448"/>
      <c r="E24" s="73" t="str">
        <f t="shared" si="1"/>
        <v>P</v>
      </c>
      <c r="F24" s="67">
        <v>1</v>
      </c>
      <c r="G24" s="67">
        <v>1</v>
      </c>
      <c r="H24" s="67">
        <v>1</v>
      </c>
      <c r="I24" s="67">
        <v>1</v>
      </c>
      <c r="J24" s="67">
        <v>1</v>
      </c>
      <c r="K24" s="67">
        <v>1</v>
      </c>
      <c r="L24" s="67"/>
      <c r="M24" s="67"/>
      <c r="N24" s="67"/>
      <c r="O24" s="67"/>
      <c r="P24" s="21">
        <f t="shared" si="0"/>
        <v>3</v>
      </c>
      <c r="Q24" s="23"/>
      <c r="T24" s="15" t="s">
        <v>58</v>
      </c>
      <c r="U24" s="55" t="s">
        <v>73</v>
      </c>
    </row>
    <row r="25" spans="1:25" ht="12.75" customHeight="1" x14ac:dyDescent="0.25">
      <c r="A25" s="9"/>
      <c r="B25" s="10">
        <v>14</v>
      </c>
      <c r="C25" s="61" t="s">
        <v>74</v>
      </c>
      <c r="D25" s="78"/>
      <c r="E25" s="73"/>
      <c r="F25" s="67">
        <v>3</v>
      </c>
      <c r="G25" s="67">
        <v>3</v>
      </c>
      <c r="H25" s="67">
        <v>3</v>
      </c>
      <c r="I25" s="67">
        <v>3</v>
      </c>
      <c r="J25" s="67">
        <v>3</v>
      </c>
      <c r="K25" s="67">
        <v>3</v>
      </c>
      <c r="L25" s="67">
        <v>3</v>
      </c>
      <c r="M25" s="67">
        <v>3</v>
      </c>
      <c r="N25" s="67">
        <v>3</v>
      </c>
      <c r="O25" s="67">
        <v>3</v>
      </c>
      <c r="P25" s="21">
        <f t="shared" si="0"/>
        <v>15</v>
      </c>
      <c r="Q25" s="23"/>
    </row>
    <row r="26" spans="1:25" ht="12.75" customHeight="1" x14ac:dyDescent="0.25">
      <c r="A26" s="9"/>
      <c r="B26" s="10">
        <v>15</v>
      </c>
      <c r="C26" s="61" t="s">
        <v>75</v>
      </c>
      <c r="D26" s="78"/>
      <c r="E26" s="73"/>
      <c r="F26" s="67">
        <v>1</v>
      </c>
      <c r="G26" s="67">
        <v>1</v>
      </c>
      <c r="H26" s="67"/>
      <c r="I26" s="67"/>
      <c r="J26" s="67"/>
      <c r="K26" s="67"/>
      <c r="L26" s="67"/>
      <c r="M26" s="67"/>
      <c r="N26" s="67"/>
      <c r="O26" s="67"/>
      <c r="P26" s="21">
        <f t="shared" si="0"/>
        <v>1</v>
      </c>
      <c r="Q26" s="23"/>
    </row>
    <row r="27" spans="1:25" ht="12.75" customHeight="1" x14ac:dyDescent="0.25">
      <c r="A27" s="9"/>
      <c r="B27" s="10">
        <v>16</v>
      </c>
      <c r="C27" s="61" t="s">
        <v>76</v>
      </c>
      <c r="D27" s="78"/>
      <c r="E27" s="73"/>
      <c r="F27" s="67">
        <v>1</v>
      </c>
      <c r="G27" s="67">
        <v>1</v>
      </c>
      <c r="H27" s="67">
        <v>1</v>
      </c>
      <c r="I27" s="67">
        <v>1</v>
      </c>
      <c r="J27" s="67">
        <v>1</v>
      </c>
      <c r="K27" s="67">
        <v>1</v>
      </c>
      <c r="L27" s="67">
        <v>1</v>
      </c>
      <c r="M27" s="67">
        <v>1</v>
      </c>
      <c r="N27" s="67">
        <v>1</v>
      </c>
      <c r="O27" s="67">
        <v>1</v>
      </c>
      <c r="P27" s="21">
        <f t="shared" si="0"/>
        <v>5</v>
      </c>
      <c r="Q27" s="23"/>
    </row>
    <row r="28" spans="1:25" ht="12.75" customHeight="1" x14ac:dyDescent="0.25">
      <c r="B28" s="470" t="s">
        <v>77</v>
      </c>
      <c r="C28" s="448"/>
      <c r="D28" s="448"/>
      <c r="E28" s="449"/>
      <c r="F28" s="84">
        <f t="shared" ref="F28:O28" si="2">SUM(F12:F27)</f>
        <v>22</v>
      </c>
      <c r="G28" s="84">
        <f t="shared" si="2"/>
        <v>22</v>
      </c>
      <c r="H28" s="84">
        <f t="shared" si="2"/>
        <v>21</v>
      </c>
      <c r="I28" s="84">
        <f t="shared" si="2"/>
        <v>21</v>
      </c>
      <c r="J28" s="84">
        <f t="shared" si="2"/>
        <v>22</v>
      </c>
      <c r="K28" s="84">
        <f t="shared" si="2"/>
        <v>22</v>
      </c>
      <c r="L28" s="84">
        <f t="shared" si="2"/>
        <v>20</v>
      </c>
      <c r="M28" s="84">
        <f t="shared" si="2"/>
        <v>20</v>
      </c>
      <c r="N28" s="84">
        <f t="shared" si="2"/>
        <v>18</v>
      </c>
      <c r="O28" s="84">
        <f t="shared" si="2"/>
        <v>18</v>
      </c>
      <c r="P28" s="84">
        <f t="shared" si="0"/>
        <v>103</v>
      </c>
      <c r="Q28" s="23"/>
      <c r="S28" s="15"/>
      <c r="T28" s="64"/>
      <c r="X28" s="64"/>
    </row>
    <row r="29" spans="1:25" ht="12.75" customHeight="1" x14ac:dyDescent="0.25">
      <c r="B29" s="521" t="s">
        <v>78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522"/>
      <c r="Q29" s="23"/>
      <c r="S29" s="15"/>
      <c r="X29" s="64"/>
    </row>
    <row r="30" spans="1:25" ht="12.75" customHeight="1" x14ac:dyDescent="0.25">
      <c r="B30" s="70">
        <v>1</v>
      </c>
      <c r="C30" s="51" t="s">
        <v>25</v>
      </c>
      <c r="D30" s="89" t="s">
        <v>54</v>
      </c>
      <c r="E30" s="18"/>
      <c r="F30" s="426"/>
      <c r="G30" s="426"/>
      <c r="H30" s="426"/>
      <c r="I30" s="426"/>
      <c r="J30" s="426">
        <v>1</v>
      </c>
      <c r="K30" s="426">
        <v>1</v>
      </c>
      <c r="L30" s="426">
        <v>1</v>
      </c>
      <c r="M30" s="426">
        <v>1</v>
      </c>
      <c r="N30" s="426">
        <v>1</v>
      </c>
      <c r="O30" s="426">
        <v>1</v>
      </c>
      <c r="P30" s="49">
        <f t="shared" ref="P30:P51" si="3">SUM(F30:O30)/2</f>
        <v>3</v>
      </c>
      <c r="Q30" s="23"/>
      <c r="U30" s="64"/>
      <c r="V30" s="64"/>
      <c r="W30" s="64"/>
      <c r="X30" s="64"/>
    </row>
    <row r="31" spans="1:25" ht="12.75" customHeight="1" x14ac:dyDescent="0.25">
      <c r="B31" s="75">
        <v>2</v>
      </c>
      <c r="C31" s="51" t="s">
        <v>40</v>
      </c>
      <c r="D31" s="51"/>
      <c r="E31" s="18"/>
      <c r="F31" s="426">
        <v>1</v>
      </c>
      <c r="G31" s="426">
        <v>1</v>
      </c>
      <c r="H31" s="426">
        <v>1</v>
      </c>
      <c r="I31" s="426">
        <v>1</v>
      </c>
      <c r="J31" s="426">
        <v>1</v>
      </c>
      <c r="K31" s="426">
        <v>1</v>
      </c>
      <c r="L31" s="426">
        <v>1</v>
      </c>
      <c r="M31" s="426">
        <v>1</v>
      </c>
      <c r="N31" s="426">
        <v>1</v>
      </c>
      <c r="O31" s="426">
        <v>1</v>
      </c>
      <c r="P31" s="49">
        <f t="shared" si="3"/>
        <v>5</v>
      </c>
      <c r="Q31" s="23"/>
      <c r="U31" s="64"/>
      <c r="V31" s="64"/>
      <c r="W31" s="64"/>
      <c r="X31" s="64"/>
    </row>
    <row r="32" spans="1:25" ht="12.75" customHeight="1" x14ac:dyDescent="0.25">
      <c r="B32" s="447" t="s">
        <v>84</v>
      </c>
      <c r="C32" s="448"/>
      <c r="D32" s="448"/>
      <c r="E32" s="449"/>
      <c r="F32" s="93">
        <f t="shared" ref="F32:O32" si="4">SUM(F30:F31)</f>
        <v>1</v>
      </c>
      <c r="G32" s="93">
        <f t="shared" si="4"/>
        <v>1</v>
      </c>
      <c r="H32" s="93">
        <f t="shared" si="4"/>
        <v>1</v>
      </c>
      <c r="I32" s="93">
        <f t="shared" si="4"/>
        <v>1</v>
      </c>
      <c r="J32" s="93">
        <f t="shared" si="4"/>
        <v>2</v>
      </c>
      <c r="K32" s="93">
        <f t="shared" si="4"/>
        <v>2</v>
      </c>
      <c r="L32" s="93">
        <f t="shared" si="4"/>
        <v>2</v>
      </c>
      <c r="M32" s="93">
        <f t="shared" si="4"/>
        <v>2</v>
      </c>
      <c r="N32" s="93">
        <f t="shared" si="4"/>
        <v>2</v>
      </c>
      <c r="O32" s="93">
        <f t="shared" si="4"/>
        <v>2</v>
      </c>
      <c r="P32" s="96">
        <f t="shared" si="3"/>
        <v>8</v>
      </c>
      <c r="Q32" s="23"/>
      <c r="S32" s="15"/>
      <c r="T32" s="64"/>
      <c r="U32" s="64"/>
      <c r="V32" s="64"/>
      <c r="W32" s="64"/>
      <c r="X32" s="64"/>
    </row>
    <row r="33" spans="1:26" ht="12.75" customHeight="1" x14ac:dyDescent="0.25">
      <c r="A33" s="158">
        <f t="shared" ref="A33:A49" si="5">LEN(C33)</f>
        <v>19</v>
      </c>
      <c r="B33" s="454">
        <v>17</v>
      </c>
      <c r="C33" s="539" t="s">
        <v>85</v>
      </c>
      <c r="D33" s="451"/>
      <c r="E33" s="97" t="s">
        <v>158</v>
      </c>
      <c r="F33" s="99"/>
      <c r="G33" s="99"/>
      <c r="H33" s="99"/>
      <c r="I33" s="99"/>
      <c r="J33" s="99">
        <v>1</v>
      </c>
      <c r="K33" s="99">
        <v>1</v>
      </c>
      <c r="L33" s="99"/>
      <c r="M33" s="99"/>
      <c r="N33" s="99"/>
      <c r="O33" s="99"/>
      <c r="P33" s="101">
        <f t="shared" si="3"/>
        <v>1</v>
      </c>
      <c r="Q33" s="23"/>
    </row>
    <row r="34" spans="1:26" ht="12.75" customHeight="1" x14ac:dyDescent="0.25">
      <c r="A34" s="158">
        <f t="shared" si="5"/>
        <v>0</v>
      </c>
      <c r="B34" s="455"/>
      <c r="C34" s="452"/>
      <c r="D34" s="453"/>
      <c r="E34" s="97" t="s">
        <v>161</v>
      </c>
      <c r="F34" s="99"/>
      <c r="G34" s="99"/>
      <c r="H34" s="99"/>
      <c r="I34" s="99"/>
      <c r="J34" s="99"/>
      <c r="K34" s="99"/>
      <c r="L34" s="99">
        <v>1</v>
      </c>
      <c r="M34" s="99">
        <v>1</v>
      </c>
      <c r="N34" s="99"/>
      <c r="O34" s="99"/>
      <c r="P34" s="101">
        <f t="shared" si="3"/>
        <v>1</v>
      </c>
      <c r="Q34" s="23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2.75" customHeight="1" x14ac:dyDescent="0.25">
      <c r="A35" s="158">
        <f t="shared" si="5"/>
        <v>8</v>
      </c>
      <c r="B35" s="10">
        <v>18</v>
      </c>
      <c r="C35" s="499" t="s">
        <v>179</v>
      </c>
      <c r="D35" s="449"/>
      <c r="E35" s="82" t="s">
        <v>158</v>
      </c>
      <c r="F35" s="104">
        <v>1</v>
      </c>
      <c r="G35" s="104">
        <v>1</v>
      </c>
      <c r="H35" s="104">
        <v>1</v>
      </c>
      <c r="I35" s="104">
        <v>1</v>
      </c>
      <c r="J35" s="104"/>
      <c r="K35" s="104"/>
      <c r="L35" s="104"/>
      <c r="M35" s="104"/>
      <c r="N35" s="104"/>
      <c r="O35" s="104"/>
      <c r="P35" s="101">
        <f t="shared" si="3"/>
        <v>2</v>
      </c>
      <c r="Q35" s="23"/>
      <c r="S35" s="56"/>
      <c r="T35" s="105"/>
    </row>
    <row r="36" spans="1:26" ht="12.75" customHeight="1" x14ac:dyDescent="0.25">
      <c r="A36" s="158">
        <f t="shared" si="5"/>
        <v>9</v>
      </c>
      <c r="B36" s="10">
        <v>19</v>
      </c>
      <c r="C36" s="499" t="s">
        <v>180</v>
      </c>
      <c r="D36" s="449"/>
      <c r="E36" s="82" t="s">
        <v>158</v>
      </c>
      <c r="F36" s="104">
        <v>3</v>
      </c>
      <c r="G36" s="104">
        <v>3</v>
      </c>
      <c r="H36" s="104">
        <v>3</v>
      </c>
      <c r="I36" s="104">
        <v>3</v>
      </c>
      <c r="J36" s="104"/>
      <c r="K36" s="104"/>
      <c r="L36" s="104"/>
      <c r="M36" s="104"/>
      <c r="N36" s="104"/>
      <c r="O36" s="104"/>
      <c r="P36" s="101">
        <f t="shared" si="3"/>
        <v>6</v>
      </c>
      <c r="Q36" s="23"/>
    </row>
    <row r="37" spans="1:26" ht="12.75" customHeight="1" x14ac:dyDescent="0.25">
      <c r="A37" s="158">
        <f t="shared" si="5"/>
        <v>23</v>
      </c>
      <c r="B37" s="10">
        <v>20</v>
      </c>
      <c r="C37" s="499" t="s">
        <v>181</v>
      </c>
      <c r="D37" s="449"/>
      <c r="E37" s="82" t="s">
        <v>158</v>
      </c>
      <c r="F37" s="104">
        <v>3</v>
      </c>
      <c r="G37" s="104">
        <v>3</v>
      </c>
      <c r="H37" s="104">
        <v>2</v>
      </c>
      <c r="I37" s="104">
        <v>2</v>
      </c>
      <c r="J37" s="104"/>
      <c r="K37" s="104"/>
      <c r="L37" s="104"/>
      <c r="M37" s="104"/>
      <c r="N37" s="104"/>
      <c r="O37" s="104"/>
      <c r="P37" s="101">
        <f t="shared" si="3"/>
        <v>5</v>
      </c>
      <c r="Q37" s="23"/>
    </row>
    <row r="38" spans="1:26" ht="12.75" customHeight="1" x14ac:dyDescent="0.25">
      <c r="A38" s="158">
        <f t="shared" si="5"/>
        <v>13</v>
      </c>
      <c r="B38" s="10">
        <v>21</v>
      </c>
      <c r="C38" s="499" t="s">
        <v>182</v>
      </c>
      <c r="D38" s="449"/>
      <c r="E38" s="82" t="s">
        <v>161</v>
      </c>
      <c r="F38" s="104"/>
      <c r="G38" s="104"/>
      <c r="H38" s="104">
        <v>1</v>
      </c>
      <c r="I38" s="104">
        <v>1</v>
      </c>
      <c r="J38" s="104">
        <v>2</v>
      </c>
      <c r="K38" s="104">
        <v>2</v>
      </c>
      <c r="L38" s="104">
        <v>2</v>
      </c>
      <c r="M38" s="104">
        <v>2</v>
      </c>
      <c r="N38" s="104"/>
      <c r="O38" s="104"/>
      <c r="P38" s="101">
        <f t="shared" si="3"/>
        <v>5</v>
      </c>
      <c r="Q38" s="23"/>
    </row>
    <row r="39" spans="1:26" ht="12.75" customHeight="1" x14ac:dyDescent="0.25">
      <c r="A39" s="158">
        <f t="shared" si="5"/>
        <v>7</v>
      </c>
      <c r="B39" s="10">
        <v>22</v>
      </c>
      <c r="C39" s="499" t="s">
        <v>184</v>
      </c>
      <c r="D39" s="449"/>
      <c r="E39" s="82" t="s">
        <v>161</v>
      </c>
      <c r="F39" s="104"/>
      <c r="G39" s="104"/>
      <c r="H39" s="104">
        <v>1</v>
      </c>
      <c r="I39" s="104">
        <v>1</v>
      </c>
      <c r="J39" s="104">
        <v>3</v>
      </c>
      <c r="K39" s="104">
        <v>3</v>
      </c>
      <c r="L39" s="104">
        <v>4</v>
      </c>
      <c r="M39" s="104">
        <v>4</v>
      </c>
      <c r="N39" s="104"/>
      <c r="O39" s="104"/>
      <c r="P39" s="101">
        <f t="shared" si="3"/>
        <v>8</v>
      </c>
      <c r="Q39" s="23"/>
    </row>
    <row r="40" spans="1:26" ht="12.75" customHeight="1" x14ac:dyDescent="0.25">
      <c r="B40" s="86" t="s">
        <v>95</v>
      </c>
      <c r="C40" s="154"/>
      <c r="D40" s="87"/>
      <c r="E40" s="87"/>
      <c r="F40" s="113">
        <f t="shared" ref="F40:O40" si="6">SUM(F33:F39)</f>
        <v>7</v>
      </c>
      <c r="G40" s="113">
        <f t="shared" si="6"/>
        <v>7</v>
      </c>
      <c r="H40" s="113">
        <f t="shared" si="6"/>
        <v>8</v>
      </c>
      <c r="I40" s="113">
        <f t="shared" si="6"/>
        <v>8</v>
      </c>
      <c r="J40" s="113">
        <f t="shared" si="6"/>
        <v>6</v>
      </c>
      <c r="K40" s="113">
        <f t="shared" si="6"/>
        <v>6</v>
      </c>
      <c r="L40" s="113">
        <f t="shared" si="6"/>
        <v>7</v>
      </c>
      <c r="M40" s="113">
        <f t="shared" si="6"/>
        <v>7</v>
      </c>
      <c r="N40" s="113">
        <f t="shared" si="6"/>
        <v>0</v>
      </c>
      <c r="O40" s="113">
        <f t="shared" si="6"/>
        <v>0</v>
      </c>
      <c r="P40" s="113">
        <f t="shared" si="3"/>
        <v>28</v>
      </c>
      <c r="Q40" s="23"/>
    </row>
    <row r="41" spans="1:26" ht="12.75" customHeight="1" x14ac:dyDescent="0.25">
      <c r="A41" s="158">
        <f t="shared" si="5"/>
        <v>25</v>
      </c>
      <c r="B41" s="25">
        <v>23</v>
      </c>
      <c r="C41" s="499" t="s">
        <v>187</v>
      </c>
      <c r="D41" s="449"/>
      <c r="E41" s="82" t="s">
        <v>158</v>
      </c>
      <c r="F41" s="104">
        <v>1</v>
      </c>
      <c r="G41" s="104">
        <v>1</v>
      </c>
      <c r="H41" s="104">
        <v>2</v>
      </c>
      <c r="I41" s="104">
        <v>2</v>
      </c>
      <c r="J41" s="104">
        <v>2</v>
      </c>
      <c r="K41" s="104">
        <v>2</v>
      </c>
      <c r="L41" s="104"/>
      <c r="M41" s="104"/>
      <c r="N41" s="104"/>
      <c r="O41" s="104"/>
      <c r="P41" s="101">
        <f t="shared" si="3"/>
        <v>5</v>
      </c>
      <c r="Q41" s="23"/>
    </row>
    <row r="42" spans="1:26" ht="12.75" customHeight="1" x14ac:dyDescent="0.25">
      <c r="A42" s="158">
        <f t="shared" si="5"/>
        <v>19</v>
      </c>
      <c r="B42" s="25">
        <v>24</v>
      </c>
      <c r="C42" s="499" t="s">
        <v>189</v>
      </c>
      <c r="D42" s="449"/>
      <c r="E42" s="82" t="s">
        <v>158</v>
      </c>
      <c r="F42" s="104">
        <v>2</v>
      </c>
      <c r="G42" s="104">
        <v>2</v>
      </c>
      <c r="H42" s="104">
        <v>2</v>
      </c>
      <c r="I42" s="104">
        <v>2</v>
      </c>
      <c r="J42" s="104">
        <v>2</v>
      </c>
      <c r="K42" s="104">
        <v>2</v>
      </c>
      <c r="L42" s="104"/>
      <c r="M42" s="104"/>
      <c r="N42" s="104"/>
      <c r="O42" s="104"/>
      <c r="P42" s="101">
        <f t="shared" si="3"/>
        <v>6</v>
      </c>
      <c r="Q42" s="23"/>
    </row>
    <row r="43" spans="1:26" ht="12.75" customHeight="1" x14ac:dyDescent="0.25">
      <c r="A43" s="158">
        <f t="shared" si="5"/>
        <v>21</v>
      </c>
      <c r="B43" s="25">
        <v>25</v>
      </c>
      <c r="C43" s="499" t="s">
        <v>191</v>
      </c>
      <c r="D43" s="449"/>
      <c r="E43" s="82" t="s">
        <v>158</v>
      </c>
      <c r="F43" s="104">
        <v>1</v>
      </c>
      <c r="G43" s="104">
        <v>1</v>
      </c>
      <c r="H43" s="104">
        <v>1</v>
      </c>
      <c r="I43" s="104">
        <v>1</v>
      </c>
      <c r="J43" s="104">
        <v>1</v>
      </c>
      <c r="K43" s="104">
        <v>1</v>
      </c>
      <c r="L43" s="104"/>
      <c r="M43" s="104"/>
      <c r="N43" s="104"/>
      <c r="O43" s="104"/>
      <c r="P43" s="101">
        <f t="shared" si="3"/>
        <v>3</v>
      </c>
      <c r="Q43" s="23"/>
    </row>
    <row r="44" spans="1:26" ht="12.75" customHeight="1" x14ac:dyDescent="0.25">
      <c r="A44" s="158">
        <f t="shared" si="5"/>
        <v>21</v>
      </c>
      <c r="B44" s="25">
        <v>26</v>
      </c>
      <c r="C44" s="499" t="s">
        <v>193</v>
      </c>
      <c r="D44" s="449"/>
      <c r="E44" s="82" t="s">
        <v>161</v>
      </c>
      <c r="F44" s="104"/>
      <c r="G44" s="104"/>
      <c r="H44" s="104"/>
      <c r="I44" s="104"/>
      <c r="J44" s="104"/>
      <c r="K44" s="104"/>
      <c r="L44" s="104">
        <v>2</v>
      </c>
      <c r="M44" s="104">
        <v>2</v>
      </c>
      <c r="N44" s="104">
        <v>3</v>
      </c>
      <c r="O44" s="104"/>
      <c r="P44" s="101">
        <f t="shared" si="3"/>
        <v>3.5</v>
      </c>
      <c r="Q44" s="23"/>
    </row>
    <row r="45" spans="1:26" ht="12.75" customHeight="1" x14ac:dyDescent="0.25">
      <c r="A45" s="158">
        <f t="shared" si="5"/>
        <v>18</v>
      </c>
      <c r="B45" s="25">
        <v>27</v>
      </c>
      <c r="C45" s="499" t="s">
        <v>194</v>
      </c>
      <c r="D45" s="449"/>
      <c r="E45" s="82" t="s">
        <v>161</v>
      </c>
      <c r="F45" s="104"/>
      <c r="G45" s="104"/>
      <c r="H45" s="104"/>
      <c r="I45" s="104"/>
      <c r="J45" s="104">
        <v>1</v>
      </c>
      <c r="K45" s="104">
        <v>1</v>
      </c>
      <c r="L45" s="104">
        <v>4</v>
      </c>
      <c r="M45" s="104">
        <v>4</v>
      </c>
      <c r="N45" s="104">
        <v>4</v>
      </c>
      <c r="O45" s="104"/>
      <c r="P45" s="101">
        <f t="shared" si="3"/>
        <v>7</v>
      </c>
      <c r="Q45" s="23"/>
    </row>
    <row r="46" spans="1:26" s="432" customFormat="1" ht="12.75" customHeight="1" x14ac:dyDescent="0.25">
      <c r="A46" s="398">
        <f t="shared" si="5"/>
        <v>47</v>
      </c>
      <c r="B46" s="25">
        <v>28</v>
      </c>
      <c r="C46" s="501" t="s">
        <v>330</v>
      </c>
      <c r="D46" s="502"/>
      <c r="E46" s="440" t="s">
        <v>341</v>
      </c>
      <c r="F46" s="104"/>
      <c r="G46" s="104"/>
      <c r="H46" s="104"/>
      <c r="I46" s="104"/>
      <c r="J46" s="104"/>
      <c r="K46" s="104"/>
      <c r="L46" s="104"/>
      <c r="M46" s="104"/>
      <c r="N46" s="104"/>
      <c r="O46" s="83">
        <v>3</v>
      </c>
      <c r="P46" s="101">
        <f t="shared" si="3"/>
        <v>1.5</v>
      </c>
      <c r="Q46" s="23"/>
    </row>
    <row r="47" spans="1:26" ht="12.75" customHeight="1" x14ac:dyDescent="0.25">
      <c r="A47" s="158">
        <f t="shared" si="5"/>
        <v>23</v>
      </c>
      <c r="B47" s="25">
        <v>29</v>
      </c>
      <c r="C47" s="541" t="s">
        <v>314</v>
      </c>
      <c r="D47" s="498"/>
      <c r="E47" s="182" t="s">
        <v>341</v>
      </c>
      <c r="F47" s="104"/>
      <c r="G47" s="104"/>
      <c r="H47" s="104"/>
      <c r="I47" s="104"/>
      <c r="J47" s="104"/>
      <c r="K47" s="104"/>
      <c r="L47" s="104"/>
      <c r="M47" s="104"/>
      <c r="N47" s="104"/>
      <c r="O47" s="95">
        <v>4</v>
      </c>
      <c r="P47" s="101">
        <f t="shared" si="3"/>
        <v>2</v>
      </c>
      <c r="Q47" s="23"/>
    </row>
    <row r="48" spans="1:26" ht="12.75" customHeight="1" x14ac:dyDescent="0.25">
      <c r="A48" s="158">
        <f t="shared" si="5"/>
        <v>17</v>
      </c>
      <c r="B48" s="454">
        <v>30</v>
      </c>
      <c r="C48" s="539" t="s">
        <v>101</v>
      </c>
      <c r="D48" s="451"/>
      <c r="E48" s="182" t="s">
        <v>158</v>
      </c>
      <c r="F48" s="184"/>
      <c r="G48" s="184"/>
      <c r="H48" s="184"/>
      <c r="I48" s="184"/>
      <c r="J48" s="184"/>
      <c r="K48" s="184" t="s">
        <v>102</v>
      </c>
      <c r="L48" s="184"/>
      <c r="M48" s="184"/>
      <c r="N48" s="184"/>
      <c r="O48" s="184"/>
      <c r="P48" s="179">
        <f t="shared" si="3"/>
        <v>0</v>
      </c>
      <c r="Q48" s="23"/>
    </row>
    <row r="49" spans="1:25" ht="12.75" customHeight="1" x14ac:dyDescent="0.25">
      <c r="A49" s="158">
        <f t="shared" si="5"/>
        <v>0</v>
      </c>
      <c r="B49" s="460"/>
      <c r="C49" s="452"/>
      <c r="D49" s="453"/>
      <c r="E49" s="182" t="s">
        <v>161</v>
      </c>
      <c r="F49" s="184"/>
      <c r="G49" s="184"/>
      <c r="H49" s="184"/>
      <c r="I49" s="184"/>
      <c r="J49" s="184"/>
      <c r="K49" s="184"/>
      <c r="L49" s="184"/>
      <c r="M49" s="184" t="s">
        <v>102</v>
      </c>
      <c r="N49" s="184"/>
      <c r="O49" s="184"/>
      <c r="P49" s="179">
        <f t="shared" si="3"/>
        <v>0</v>
      </c>
      <c r="Q49" s="23"/>
    </row>
    <row r="50" spans="1:25" ht="12.75" customHeight="1" x14ac:dyDescent="0.25">
      <c r="B50" s="129" t="s">
        <v>103</v>
      </c>
      <c r="C50" s="131"/>
      <c r="D50" s="133"/>
      <c r="E50" s="133"/>
      <c r="F50" s="134">
        <f t="shared" ref="F50:O50" si="7">SUM(F41:F49)</f>
        <v>4</v>
      </c>
      <c r="G50" s="134">
        <f t="shared" si="7"/>
        <v>4</v>
      </c>
      <c r="H50" s="134">
        <f t="shared" si="7"/>
        <v>5</v>
      </c>
      <c r="I50" s="134">
        <f t="shared" si="7"/>
        <v>5</v>
      </c>
      <c r="J50" s="134">
        <f t="shared" si="7"/>
        <v>6</v>
      </c>
      <c r="K50" s="134">
        <f t="shared" si="7"/>
        <v>6</v>
      </c>
      <c r="L50" s="134">
        <f t="shared" si="7"/>
        <v>6</v>
      </c>
      <c r="M50" s="134">
        <f t="shared" si="7"/>
        <v>6</v>
      </c>
      <c r="N50" s="134">
        <f t="shared" si="7"/>
        <v>7</v>
      </c>
      <c r="O50" s="134">
        <f t="shared" si="7"/>
        <v>7</v>
      </c>
      <c r="P50" s="113">
        <f t="shared" si="3"/>
        <v>28</v>
      </c>
      <c r="Q50" s="23"/>
    </row>
    <row r="51" spans="1:25" ht="12.75" customHeight="1" x14ac:dyDescent="0.25">
      <c r="B51" s="137" t="s">
        <v>111</v>
      </c>
      <c r="C51" s="139"/>
      <c r="D51" s="141"/>
      <c r="E51" s="142"/>
      <c r="F51" s="145">
        <f t="shared" ref="F51:O51" si="8">SUM(F50,F40)</f>
        <v>11</v>
      </c>
      <c r="G51" s="145">
        <f t="shared" si="8"/>
        <v>11</v>
      </c>
      <c r="H51" s="145">
        <f t="shared" si="8"/>
        <v>13</v>
      </c>
      <c r="I51" s="145">
        <f t="shared" si="8"/>
        <v>13</v>
      </c>
      <c r="J51" s="145">
        <f t="shared" si="8"/>
        <v>12</v>
      </c>
      <c r="K51" s="145">
        <f t="shared" si="8"/>
        <v>12</v>
      </c>
      <c r="L51" s="145">
        <f t="shared" si="8"/>
        <v>13</v>
      </c>
      <c r="M51" s="145">
        <f t="shared" si="8"/>
        <v>13</v>
      </c>
      <c r="N51" s="145">
        <f t="shared" si="8"/>
        <v>7</v>
      </c>
      <c r="O51" s="145">
        <f t="shared" si="8"/>
        <v>7</v>
      </c>
      <c r="P51" s="146">
        <f t="shared" si="3"/>
        <v>56</v>
      </c>
      <c r="Q51" s="23"/>
    </row>
    <row r="52" spans="1:25" ht="12.75" customHeight="1" x14ac:dyDescent="0.25">
      <c r="B52" s="526" t="s">
        <v>117</v>
      </c>
      <c r="C52" s="448"/>
      <c r="D52" s="448"/>
      <c r="E52" s="449"/>
      <c r="F52" s="112">
        <v>11</v>
      </c>
      <c r="G52" s="112">
        <v>11</v>
      </c>
      <c r="H52" s="112">
        <v>13</v>
      </c>
      <c r="I52" s="112">
        <v>13</v>
      </c>
      <c r="J52" s="112">
        <v>12</v>
      </c>
      <c r="K52" s="112">
        <v>12</v>
      </c>
      <c r="L52" s="112">
        <v>13</v>
      </c>
      <c r="M52" s="112">
        <v>13</v>
      </c>
      <c r="N52" s="145">
        <v>7</v>
      </c>
      <c r="O52" s="145">
        <v>7</v>
      </c>
      <c r="P52" s="146">
        <f>SUM(F52:M52)/2+N52</f>
        <v>56</v>
      </c>
      <c r="Q52" s="23"/>
      <c r="R52" t="s">
        <v>115</v>
      </c>
    </row>
    <row r="53" spans="1:25" ht="12.75" customHeight="1" x14ac:dyDescent="0.25">
      <c r="B53" s="528" t="s">
        <v>119</v>
      </c>
      <c r="C53" s="448"/>
      <c r="D53" s="448"/>
      <c r="E53" s="449"/>
      <c r="F53" s="152"/>
      <c r="G53" s="8"/>
      <c r="H53" s="8"/>
      <c r="I53" s="8"/>
      <c r="J53" s="8"/>
      <c r="K53" s="8" t="s">
        <v>158</v>
      </c>
      <c r="L53" s="8"/>
      <c r="M53" s="8"/>
      <c r="N53" s="8" t="s">
        <v>161</v>
      </c>
      <c r="O53" s="8"/>
      <c r="P53" s="18">
        <f>COUNTA(F53:O53)</f>
        <v>2</v>
      </c>
      <c r="Q53" s="23"/>
    </row>
    <row r="54" spans="1:25" ht="12.75" customHeight="1" x14ac:dyDescent="0.25">
      <c r="A54" s="5"/>
      <c r="B54" s="155" t="s">
        <v>121</v>
      </c>
      <c r="C54" s="157"/>
      <c r="D54" s="159"/>
      <c r="E54" s="160"/>
      <c r="F54" s="162">
        <f t="shared" ref="F54:O54" si="9">F28+F51</f>
        <v>33</v>
      </c>
      <c r="G54" s="162">
        <f t="shared" si="9"/>
        <v>33</v>
      </c>
      <c r="H54" s="162">
        <f t="shared" si="9"/>
        <v>34</v>
      </c>
      <c r="I54" s="162">
        <f t="shared" si="9"/>
        <v>34</v>
      </c>
      <c r="J54" s="162">
        <f t="shared" si="9"/>
        <v>34</v>
      </c>
      <c r="K54" s="162">
        <f t="shared" si="9"/>
        <v>34</v>
      </c>
      <c r="L54" s="162">
        <f t="shared" si="9"/>
        <v>33</v>
      </c>
      <c r="M54" s="162">
        <f t="shared" si="9"/>
        <v>33</v>
      </c>
      <c r="N54" s="162">
        <f t="shared" si="9"/>
        <v>25</v>
      </c>
      <c r="O54" s="162">
        <f t="shared" si="9"/>
        <v>25</v>
      </c>
      <c r="P54" s="164">
        <f>SUM(F54:O54)</f>
        <v>318</v>
      </c>
      <c r="Q54" s="23"/>
      <c r="R54" s="5"/>
      <c r="S54" s="5"/>
      <c r="T54" s="5"/>
      <c r="U54" s="5"/>
      <c r="V54" s="5"/>
      <c r="W54" s="5"/>
      <c r="X54" s="5"/>
      <c r="Y54" s="5"/>
    </row>
    <row r="55" spans="1:25" ht="29.25" customHeight="1" x14ac:dyDescent="0.25">
      <c r="B55" s="527" t="s">
        <v>61</v>
      </c>
      <c r="C55" s="448"/>
      <c r="D55" s="448"/>
      <c r="E55" s="449"/>
      <c r="F55" s="162">
        <f t="shared" ref="F55:O55" si="10">F54+F32</f>
        <v>34</v>
      </c>
      <c r="G55" s="162">
        <f t="shared" si="10"/>
        <v>34</v>
      </c>
      <c r="H55" s="162">
        <f t="shared" si="10"/>
        <v>35</v>
      </c>
      <c r="I55" s="162">
        <f t="shared" si="10"/>
        <v>35</v>
      </c>
      <c r="J55" s="162">
        <f t="shared" si="10"/>
        <v>36</v>
      </c>
      <c r="K55" s="162">
        <f t="shared" si="10"/>
        <v>36</v>
      </c>
      <c r="L55" s="162">
        <f t="shared" si="10"/>
        <v>35</v>
      </c>
      <c r="M55" s="162">
        <f t="shared" si="10"/>
        <v>35</v>
      </c>
      <c r="N55" s="162">
        <f t="shared" si="10"/>
        <v>27</v>
      </c>
      <c r="O55" s="162">
        <f t="shared" si="10"/>
        <v>27</v>
      </c>
      <c r="P55" s="41">
        <f>SUM(F55:O55)/2</f>
        <v>167</v>
      </c>
      <c r="Q55" s="23"/>
    </row>
    <row r="56" spans="1:25" ht="25.5" customHeight="1" x14ac:dyDescent="0.25">
      <c r="B56" s="523"/>
      <c r="C56" s="482" t="s">
        <v>147</v>
      </c>
      <c r="D56" s="524" t="s">
        <v>124</v>
      </c>
      <c r="E56" s="449"/>
      <c r="F56" s="167">
        <v>1</v>
      </c>
      <c r="G56" s="167">
        <v>1</v>
      </c>
      <c r="H56" s="167">
        <v>1</v>
      </c>
      <c r="I56" s="167">
        <v>1</v>
      </c>
      <c r="J56" s="167"/>
      <c r="K56" s="167"/>
      <c r="L56" s="167"/>
      <c r="M56" s="167"/>
      <c r="N56" s="167">
        <v>1</v>
      </c>
      <c r="O56" s="167">
        <v>1</v>
      </c>
      <c r="P56" s="515">
        <f>SUM(F56:O57)/2</f>
        <v>4</v>
      </c>
      <c r="Q56" s="23"/>
    </row>
    <row r="57" spans="1:25" ht="18.75" customHeight="1" x14ac:dyDescent="0.25">
      <c r="B57" s="455"/>
      <c r="C57" s="455"/>
      <c r="D57" s="524" t="s">
        <v>40</v>
      </c>
      <c r="E57" s="449"/>
      <c r="F57" s="167"/>
      <c r="G57" s="167"/>
      <c r="H57" s="167"/>
      <c r="I57" s="167"/>
      <c r="J57" s="167"/>
      <c r="K57" s="167"/>
      <c r="L57" s="167"/>
      <c r="M57" s="167"/>
      <c r="N57" s="167">
        <v>1</v>
      </c>
      <c r="O57" s="167">
        <v>1</v>
      </c>
      <c r="P57" s="455"/>
      <c r="Q57" s="23"/>
    </row>
    <row r="58" spans="1:25" ht="12.75" customHeight="1" x14ac:dyDescent="0.25">
      <c r="B58" s="25">
        <v>1</v>
      </c>
      <c r="C58" s="525" t="s">
        <v>125</v>
      </c>
      <c r="D58" s="448"/>
      <c r="E58" s="449"/>
      <c r="F58" s="168">
        <v>2</v>
      </c>
      <c r="G58" s="168">
        <v>2</v>
      </c>
      <c r="H58" s="168">
        <v>2</v>
      </c>
      <c r="I58" s="168">
        <v>2</v>
      </c>
      <c r="J58" s="168">
        <v>2</v>
      </c>
      <c r="K58" s="168">
        <v>2</v>
      </c>
      <c r="L58" s="168">
        <v>2</v>
      </c>
      <c r="M58" s="168">
        <v>2</v>
      </c>
      <c r="N58" s="168">
        <v>2</v>
      </c>
      <c r="O58" s="168">
        <v>2</v>
      </c>
      <c r="P58" s="169" t="s">
        <v>148</v>
      </c>
      <c r="Q58" s="5"/>
    </row>
    <row r="59" spans="1:25" ht="12.75" customHeight="1" x14ac:dyDescent="0.25">
      <c r="B59" s="25">
        <v>2</v>
      </c>
      <c r="C59" s="520" t="s">
        <v>127</v>
      </c>
      <c r="D59" s="448"/>
      <c r="E59" s="449"/>
      <c r="F59" s="168">
        <v>0.5</v>
      </c>
      <c r="G59" s="168"/>
      <c r="H59" s="168">
        <v>0.5</v>
      </c>
      <c r="I59" s="168"/>
      <c r="J59" s="168">
        <v>0.5</v>
      </c>
      <c r="K59" s="168"/>
      <c r="L59" s="168"/>
      <c r="M59" s="171"/>
      <c r="N59" s="171"/>
      <c r="O59" s="171"/>
      <c r="P59" s="169" t="s">
        <v>148</v>
      </c>
      <c r="Q59" s="5"/>
    </row>
    <row r="60" spans="1:25" ht="12.75" customHeight="1" x14ac:dyDescent="0.25">
      <c r="B60" s="25">
        <v>3</v>
      </c>
      <c r="C60" s="520" t="s">
        <v>128</v>
      </c>
      <c r="D60" s="448"/>
      <c r="E60" s="449"/>
      <c r="F60" s="168"/>
      <c r="G60" s="168"/>
      <c r="H60" s="168"/>
      <c r="I60" s="168"/>
      <c r="J60" s="168"/>
      <c r="K60" s="168"/>
      <c r="L60" s="168"/>
      <c r="M60" s="171"/>
      <c r="N60" s="171"/>
      <c r="O60" s="171"/>
      <c r="P60" s="169" t="s">
        <v>148</v>
      </c>
      <c r="Q60" s="5"/>
    </row>
    <row r="61" spans="1:25" ht="12.75" customHeight="1" x14ac:dyDescent="0.25">
      <c r="B61" s="25">
        <v>4</v>
      </c>
      <c r="C61" s="520" t="s">
        <v>129</v>
      </c>
      <c r="D61" s="448"/>
      <c r="E61" s="449"/>
      <c r="F61" s="168"/>
      <c r="G61" s="168"/>
      <c r="H61" s="168"/>
      <c r="I61" s="168"/>
      <c r="J61" s="168"/>
      <c r="K61" s="168"/>
      <c r="L61" s="168"/>
      <c r="M61" s="171"/>
      <c r="N61" s="171"/>
      <c r="O61" s="171"/>
      <c r="P61" s="169" t="s">
        <v>148</v>
      </c>
      <c r="Q61" s="5"/>
    </row>
    <row r="62" spans="1:25" ht="12.75" customHeight="1" x14ac:dyDescent="0.25">
      <c r="B62" s="25">
        <v>5</v>
      </c>
      <c r="C62" s="520" t="s">
        <v>130</v>
      </c>
      <c r="D62" s="448"/>
      <c r="E62" s="449"/>
      <c r="F62" s="168"/>
      <c r="G62" s="168"/>
      <c r="H62" s="168"/>
      <c r="I62" s="168"/>
      <c r="J62" s="168"/>
      <c r="K62" s="168"/>
      <c r="L62" s="168"/>
      <c r="M62" s="171"/>
      <c r="N62" s="171"/>
      <c r="O62" s="171"/>
      <c r="P62" s="169" t="s">
        <v>148</v>
      </c>
      <c r="Q62" s="5"/>
    </row>
    <row r="63" spans="1:25" ht="12.75" customHeight="1" x14ac:dyDescent="0.25">
      <c r="B63" s="25">
        <v>6</v>
      </c>
      <c r="C63" s="520" t="s">
        <v>131</v>
      </c>
      <c r="D63" s="448"/>
      <c r="E63" s="449"/>
      <c r="F63" s="168"/>
      <c r="G63" s="168"/>
      <c r="H63" s="168"/>
      <c r="I63" s="168"/>
      <c r="J63" s="168"/>
      <c r="K63" s="168"/>
      <c r="L63" s="168"/>
      <c r="M63" s="171"/>
      <c r="N63" s="171"/>
      <c r="O63" s="171"/>
      <c r="P63" s="169" t="s">
        <v>148</v>
      </c>
      <c r="Q63" s="5"/>
    </row>
    <row r="64" spans="1:25" ht="12.75" customHeight="1" x14ac:dyDescent="0.25">
      <c r="B64" s="25">
        <v>7</v>
      </c>
      <c r="C64" s="520" t="s">
        <v>132</v>
      </c>
      <c r="D64" s="448"/>
      <c r="E64" s="449"/>
      <c r="F64" s="168"/>
      <c r="G64" s="168"/>
      <c r="H64" s="168"/>
      <c r="I64" s="168"/>
      <c r="J64" s="168"/>
      <c r="K64" s="168"/>
      <c r="L64" s="168"/>
      <c r="M64" s="171"/>
      <c r="N64" s="171"/>
      <c r="O64" s="171"/>
      <c r="P64" s="169" t="s">
        <v>148</v>
      </c>
      <c r="Q64" s="5"/>
    </row>
    <row r="65" spans="1:25" ht="12.75" customHeight="1" x14ac:dyDescent="0.25">
      <c r="B65" s="25">
        <v>8</v>
      </c>
      <c r="C65" s="520" t="s">
        <v>133</v>
      </c>
      <c r="D65" s="448"/>
      <c r="E65" s="449"/>
      <c r="F65" s="168"/>
      <c r="G65" s="168"/>
      <c r="H65" s="168"/>
      <c r="I65" s="168"/>
      <c r="J65" s="168"/>
      <c r="K65" s="168"/>
      <c r="L65" s="168"/>
      <c r="M65" s="171"/>
      <c r="N65" s="171"/>
      <c r="O65" s="171"/>
      <c r="P65" s="169" t="s">
        <v>148</v>
      </c>
      <c r="Q65" s="5"/>
    </row>
    <row r="66" spans="1:25" ht="12.75" customHeight="1" x14ac:dyDescent="0.25">
      <c r="B66" s="25">
        <v>9</v>
      </c>
      <c r="C66" s="520" t="s">
        <v>134</v>
      </c>
      <c r="D66" s="448"/>
      <c r="E66" s="449"/>
      <c r="F66" s="168" t="s">
        <v>135</v>
      </c>
      <c r="G66" s="168"/>
      <c r="H66" s="168"/>
      <c r="I66" s="168"/>
      <c r="J66" s="168"/>
      <c r="K66" s="168"/>
      <c r="L66" s="168"/>
      <c r="M66" s="171"/>
      <c r="N66" s="171"/>
      <c r="O66" s="171" t="s">
        <v>135</v>
      </c>
      <c r="P66" s="169" t="s">
        <v>148</v>
      </c>
      <c r="Q66" s="5"/>
    </row>
    <row r="67" spans="1:25" ht="12.75" customHeight="1" x14ac:dyDescent="0.25">
      <c r="B67" s="25">
        <v>10</v>
      </c>
      <c r="C67" s="520" t="s">
        <v>137</v>
      </c>
      <c r="D67" s="448"/>
      <c r="E67" s="449"/>
      <c r="F67" s="168"/>
      <c r="G67" s="168"/>
      <c r="H67" s="168"/>
      <c r="I67" s="168"/>
      <c r="J67" s="168"/>
      <c r="K67" s="168"/>
      <c r="L67" s="168"/>
      <c r="M67" s="171"/>
      <c r="N67" s="171"/>
      <c r="O67" s="171"/>
      <c r="P67" s="169" t="s">
        <v>148</v>
      </c>
      <c r="Q67" s="5"/>
    </row>
    <row r="68" spans="1:25" ht="12.75" customHeight="1" x14ac:dyDescent="0.25">
      <c r="A68" s="44"/>
      <c r="B68" s="529" t="s">
        <v>138</v>
      </c>
      <c r="C68" s="448"/>
      <c r="D68" s="448"/>
      <c r="E68" s="449"/>
      <c r="F68" s="162">
        <f t="shared" ref="F68:O68" si="11">SUM(F55:F67)</f>
        <v>37.5</v>
      </c>
      <c r="G68" s="162">
        <f t="shared" si="11"/>
        <v>37</v>
      </c>
      <c r="H68" s="162">
        <f t="shared" si="11"/>
        <v>38.5</v>
      </c>
      <c r="I68" s="162">
        <f t="shared" si="11"/>
        <v>38</v>
      </c>
      <c r="J68" s="162">
        <f t="shared" si="11"/>
        <v>38.5</v>
      </c>
      <c r="K68" s="162">
        <f t="shared" si="11"/>
        <v>38</v>
      </c>
      <c r="L68" s="162">
        <f t="shared" si="11"/>
        <v>37</v>
      </c>
      <c r="M68" s="162">
        <f t="shared" si="11"/>
        <v>37</v>
      </c>
      <c r="N68" s="162">
        <f t="shared" si="11"/>
        <v>31</v>
      </c>
      <c r="O68" s="162">
        <f t="shared" si="11"/>
        <v>31</v>
      </c>
      <c r="P68" s="164">
        <f>SUM(F68:O68)</f>
        <v>363.5</v>
      </c>
      <c r="Q68" s="44"/>
      <c r="R68" s="44"/>
      <c r="S68" s="44"/>
      <c r="T68" s="44"/>
      <c r="U68" s="44"/>
      <c r="V68" s="44"/>
      <c r="W68" s="44"/>
      <c r="X68" s="44"/>
      <c r="Y68" s="44"/>
    </row>
    <row r="69" spans="1:25" ht="12.75" customHeight="1" x14ac:dyDescent="0.25">
      <c r="A69" s="44"/>
      <c r="B69" s="69"/>
      <c r="C69" s="495" t="s">
        <v>299</v>
      </c>
      <c r="D69" s="496"/>
      <c r="E69" s="71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44"/>
      <c r="R69" s="44"/>
      <c r="S69" s="44"/>
      <c r="T69" s="44"/>
      <c r="U69" s="44"/>
      <c r="V69" s="44"/>
      <c r="W69" s="44"/>
      <c r="X69" s="44"/>
      <c r="Y69" s="44"/>
    </row>
    <row r="70" spans="1:25" ht="12.75" customHeight="1" x14ac:dyDescent="0.25">
      <c r="A70" s="44"/>
      <c r="B70" s="69"/>
      <c r="C70" s="44" t="s">
        <v>79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:25" ht="12.75" customHeight="1" x14ac:dyDescent="0.25">
      <c r="C71" t="s">
        <v>144</v>
      </c>
      <c r="Q71" s="5"/>
    </row>
    <row r="72" spans="1:25" ht="12.75" customHeight="1" x14ac:dyDescent="0.25">
      <c r="F72" s="459" t="s">
        <v>80</v>
      </c>
      <c r="G72" s="448"/>
      <c r="H72" s="448"/>
      <c r="I72" s="448"/>
      <c r="J72" s="448"/>
      <c r="K72" s="448"/>
      <c r="L72" s="448"/>
      <c r="M72" s="448"/>
      <c r="N72" s="448"/>
      <c r="O72" s="449"/>
      <c r="Q72" s="5"/>
    </row>
    <row r="73" spans="1:25" ht="12.75" customHeight="1" x14ac:dyDescent="0.25">
      <c r="E73" s="5"/>
      <c r="F73" s="530">
        <v>34</v>
      </c>
      <c r="G73" s="449"/>
      <c r="H73" s="530">
        <v>35</v>
      </c>
      <c r="I73" s="449"/>
      <c r="J73" s="530">
        <v>36</v>
      </c>
      <c r="K73" s="449"/>
      <c r="L73" s="530">
        <v>35</v>
      </c>
      <c r="M73" s="449"/>
      <c r="N73" s="530">
        <v>27</v>
      </c>
      <c r="O73" s="449"/>
      <c r="Q73" s="5"/>
    </row>
    <row r="74" spans="1:25" ht="12.75" customHeight="1" x14ac:dyDescent="0.25">
      <c r="E74" s="5"/>
      <c r="F74" s="23"/>
      <c r="G74" s="23"/>
      <c r="H74" s="23"/>
      <c r="I74" s="23"/>
      <c r="J74" s="23"/>
      <c r="K74" s="23"/>
      <c r="L74" s="23"/>
      <c r="M74" s="23"/>
      <c r="N74" s="23"/>
      <c r="O74" s="23"/>
      <c r="Q74" s="5"/>
    </row>
    <row r="75" spans="1:25" ht="12.75" customHeight="1" x14ac:dyDescent="0.25">
      <c r="C75" s="15"/>
      <c r="D75" s="15"/>
      <c r="E75" s="5"/>
      <c r="Q75" s="5"/>
    </row>
    <row r="76" spans="1:25" ht="12.75" customHeight="1" x14ac:dyDescent="0.25">
      <c r="C76" s="5"/>
      <c r="D76" s="5"/>
      <c r="E76" s="5"/>
      <c r="Q76" s="5"/>
    </row>
    <row r="77" spans="1:25" ht="12.75" customHeight="1" x14ac:dyDescent="0.25">
      <c r="C77" s="5"/>
      <c r="D77" s="5"/>
      <c r="E77" s="5"/>
      <c r="Q77" s="5"/>
    </row>
    <row r="78" spans="1:25" ht="12.75" customHeight="1" x14ac:dyDescent="0.25">
      <c r="C78" s="5"/>
      <c r="D78" s="5"/>
      <c r="E78" s="5"/>
      <c r="Q78" s="5"/>
    </row>
    <row r="79" spans="1:25" ht="12.75" customHeight="1" x14ac:dyDescent="0.25">
      <c r="C79" s="165"/>
      <c r="D79" s="5"/>
      <c r="Q79" s="5"/>
    </row>
    <row r="80" spans="1:25" ht="12.75" customHeight="1" x14ac:dyDescent="0.25">
      <c r="C80" s="5"/>
      <c r="D80" s="5"/>
      <c r="Q80" s="5"/>
    </row>
    <row r="81" spans="3:17" ht="12.75" customHeight="1" x14ac:dyDescent="0.25">
      <c r="C81" s="5"/>
      <c r="D81" s="5"/>
      <c r="H81" s="166"/>
      <c r="I81" s="166"/>
      <c r="J81" s="166"/>
      <c r="K81" s="166"/>
      <c r="L81" s="166"/>
      <c r="M81" s="166"/>
      <c r="Q81" s="5"/>
    </row>
    <row r="82" spans="3:17" ht="12.75" customHeight="1" x14ac:dyDescent="0.25">
      <c r="C82" s="165"/>
      <c r="D82" s="5"/>
      <c r="Q82" s="5"/>
    </row>
    <row r="83" spans="3:17" ht="12.75" customHeight="1" x14ac:dyDescent="0.25">
      <c r="C83" s="5"/>
      <c r="D83" s="5"/>
      <c r="Q83" s="5"/>
    </row>
    <row r="84" spans="3:17" ht="12.75" customHeight="1" x14ac:dyDescent="0.25">
      <c r="C84" s="5"/>
      <c r="D84" s="5"/>
      <c r="Q84" s="5"/>
    </row>
    <row r="85" spans="3:17" ht="12.75" customHeight="1" x14ac:dyDescent="0.25">
      <c r="C85" s="5"/>
      <c r="D85" s="5"/>
      <c r="Q85" s="5"/>
    </row>
    <row r="86" spans="3:17" ht="12.75" customHeight="1" x14ac:dyDescent="0.25">
      <c r="Q86" s="5"/>
    </row>
    <row r="87" spans="3:17" ht="12.75" customHeight="1" x14ac:dyDescent="0.25">
      <c r="Q87" s="5"/>
    </row>
    <row r="88" spans="3:17" ht="12.75" customHeight="1" x14ac:dyDescent="0.25">
      <c r="Q88" s="5"/>
    </row>
    <row r="89" spans="3:17" ht="12.75" customHeight="1" x14ac:dyDescent="0.25">
      <c r="Q89" s="5"/>
    </row>
    <row r="90" spans="3:17" ht="12.75" customHeight="1" x14ac:dyDescent="0.25">
      <c r="Q90" s="5"/>
    </row>
    <row r="91" spans="3:17" ht="12.75" customHeight="1" x14ac:dyDescent="0.25">
      <c r="Q91" s="5"/>
    </row>
    <row r="92" spans="3:17" ht="12.75" customHeight="1" x14ac:dyDescent="0.25">
      <c r="Q92" s="5"/>
    </row>
    <row r="93" spans="3:17" ht="12.75" customHeight="1" x14ac:dyDescent="0.25">
      <c r="Q93" s="5"/>
    </row>
    <row r="94" spans="3:17" ht="12.75" customHeight="1" x14ac:dyDescent="0.25">
      <c r="Q94" s="5"/>
    </row>
    <row r="95" spans="3:17" ht="12.75" customHeight="1" x14ac:dyDescent="0.25">
      <c r="Q95" s="5"/>
    </row>
    <row r="96" spans="3:17" ht="12.75" customHeight="1" x14ac:dyDescent="0.25">
      <c r="Q96" s="5"/>
    </row>
    <row r="97" spans="17:17" ht="12.75" customHeight="1" x14ac:dyDescent="0.25">
      <c r="Q97" s="5"/>
    </row>
    <row r="98" spans="17:17" ht="12.75" customHeight="1" x14ac:dyDescent="0.25">
      <c r="Q98" s="5"/>
    </row>
    <row r="99" spans="17:17" ht="12.75" customHeight="1" x14ac:dyDescent="0.25">
      <c r="Q99" s="5"/>
    </row>
    <row r="100" spans="17:17" ht="12.75" customHeight="1" x14ac:dyDescent="0.25">
      <c r="Q100" s="5"/>
    </row>
    <row r="101" spans="17:17" ht="12.75" customHeight="1" x14ac:dyDescent="0.25">
      <c r="Q101" s="5"/>
    </row>
    <row r="102" spans="17:17" ht="12.75" customHeight="1" x14ac:dyDescent="0.25">
      <c r="Q102" s="5"/>
    </row>
    <row r="103" spans="17:17" ht="12.75" customHeight="1" x14ac:dyDescent="0.25">
      <c r="Q103" s="5"/>
    </row>
    <row r="104" spans="17:17" ht="12.75" customHeight="1" x14ac:dyDescent="0.25">
      <c r="Q104" s="5"/>
    </row>
    <row r="105" spans="17:17" ht="12.75" customHeight="1" x14ac:dyDescent="0.25">
      <c r="Q105" s="5"/>
    </row>
    <row r="106" spans="17:17" ht="12.75" customHeight="1" x14ac:dyDescent="0.25">
      <c r="Q106" s="5"/>
    </row>
    <row r="107" spans="17:17" ht="12.75" customHeight="1" x14ac:dyDescent="0.25">
      <c r="Q107" s="5"/>
    </row>
    <row r="108" spans="17:17" ht="12.75" customHeight="1" x14ac:dyDescent="0.25">
      <c r="Q108" s="5"/>
    </row>
    <row r="109" spans="17:17" ht="12.75" customHeight="1" x14ac:dyDescent="0.25">
      <c r="Q109" s="5"/>
    </row>
    <row r="110" spans="17:17" ht="12.75" customHeight="1" x14ac:dyDescent="0.25">
      <c r="Q110" s="5"/>
    </row>
    <row r="111" spans="17:17" ht="12.75" customHeight="1" x14ac:dyDescent="0.25">
      <c r="Q111" s="5"/>
    </row>
    <row r="112" spans="17:17" ht="12.75" customHeight="1" x14ac:dyDescent="0.25">
      <c r="Q112" s="5"/>
    </row>
    <row r="113" spans="17:17" ht="12.75" customHeight="1" x14ac:dyDescent="0.25">
      <c r="Q113" s="5"/>
    </row>
    <row r="114" spans="17:17" ht="12.75" customHeight="1" x14ac:dyDescent="0.25">
      <c r="Q114" s="5"/>
    </row>
    <row r="115" spans="17:17" ht="12.75" customHeight="1" x14ac:dyDescent="0.25">
      <c r="Q115" s="5"/>
    </row>
    <row r="116" spans="17:17" ht="12.75" customHeight="1" x14ac:dyDescent="0.25">
      <c r="Q116" s="5"/>
    </row>
    <row r="117" spans="17:17" ht="12.75" customHeight="1" x14ac:dyDescent="0.25">
      <c r="Q117" s="5"/>
    </row>
    <row r="118" spans="17:17" ht="12.75" customHeight="1" x14ac:dyDescent="0.25">
      <c r="Q118" s="5"/>
    </row>
    <row r="119" spans="17:17" ht="12.75" customHeight="1" x14ac:dyDescent="0.25">
      <c r="Q119" s="5"/>
    </row>
    <row r="120" spans="17:17" ht="12.75" customHeight="1" x14ac:dyDescent="0.25">
      <c r="Q120" s="5"/>
    </row>
    <row r="121" spans="17:17" ht="12.75" customHeight="1" x14ac:dyDescent="0.25">
      <c r="Q121" s="5"/>
    </row>
    <row r="122" spans="17:17" ht="12.75" customHeight="1" x14ac:dyDescent="0.25">
      <c r="Q122" s="5"/>
    </row>
    <row r="123" spans="17:17" ht="12.75" customHeight="1" x14ac:dyDescent="0.25">
      <c r="Q123" s="5"/>
    </row>
    <row r="124" spans="17:17" ht="12.75" customHeight="1" x14ac:dyDescent="0.25">
      <c r="Q124" s="5"/>
    </row>
    <row r="125" spans="17:17" ht="12.75" customHeight="1" x14ac:dyDescent="0.25">
      <c r="Q125" s="5"/>
    </row>
    <row r="126" spans="17:17" ht="12.75" customHeight="1" x14ac:dyDescent="0.25">
      <c r="Q126" s="5"/>
    </row>
    <row r="127" spans="17:17" ht="12.75" customHeight="1" x14ac:dyDescent="0.25">
      <c r="Q127" s="5"/>
    </row>
    <row r="128" spans="17:17" ht="12.75" customHeight="1" x14ac:dyDescent="0.25">
      <c r="Q128" s="5"/>
    </row>
    <row r="129" spans="17:17" ht="12.75" customHeight="1" x14ac:dyDescent="0.25">
      <c r="Q129" s="5"/>
    </row>
    <row r="130" spans="17:17" ht="12.75" customHeight="1" x14ac:dyDescent="0.25">
      <c r="Q130" s="5"/>
    </row>
    <row r="131" spans="17:17" ht="12.75" customHeight="1" x14ac:dyDescent="0.25">
      <c r="Q131" s="5"/>
    </row>
    <row r="132" spans="17:17" ht="12.75" customHeight="1" x14ac:dyDescent="0.25">
      <c r="Q132" s="5"/>
    </row>
    <row r="133" spans="17:17" ht="12.75" customHeight="1" x14ac:dyDescent="0.25">
      <c r="Q133" s="5"/>
    </row>
    <row r="134" spans="17:17" ht="12.75" customHeight="1" x14ac:dyDescent="0.25">
      <c r="Q134" s="5"/>
    </row>
    <row r="135" spans="17:17" ht="12.75" customHeight="1" x14ac:dyDescent="0.25">
      <c r="Q135" s="5"/>
    </row>
    <row r="136" spans="17:17" ht="12.75" customHeight="1" x14ac:dyDescent="0.25">
      <c r="Q136" s="5"/>
    </row>
    <row r="137" spans="17:17" ht="12.75" customHeight="1" x14ac:dyDescent="0.25">
      <c r="Q137" s="5"/>
    </row>
    <row r="138" spans="17:17" ht="12.75" customHeight="1" x14ac:dyDescent="0.25">
      <c r="Q138" s="5"/>
    </row>
    <row r="139" spans="17:17" ht="12.75" customHeight="1" x14ac:dyDescent="0.25">
      <c r="Q139" s="5"/>
    </row>
    <row r="140" spans="17:17" ht="12.75" customHeight="1" x14ac:dyDescent="0.25">
      <c r="Q140" s="5"/>
    </row>
    <row r="141" spans="17:17" ht="12.75" customHeight="1" x14ac:dyDescent="0.25">
      <c r="Q141" s="5"/>
    </row>
    <row r="142" spans="17:17" ht="12.75" customHeight="1" x14ac:dyDescent="0.25">
      <c r="Q142" s="5"/>
    </row>
    <row r="143" spans="17:17" ht="12.75" customHeight="1" x14ac:dyDescent="0.25">
      <c r="Q143" s="5"/>
    </row>
    <row r="144" spans="17:17" ht="12.75" customHeight="1" x14ac:dyDescent="0.25">
      <c r="Q144" s="5"/>
    </row>
    <row r="145" spans="17:17" ht="12.75" customHeight="1" x14ac:dyDescent="0.25">
      <c r="Q145" s="5"/>
    </row>
    <row r="146" spans="17:17" ht="12.75" customHeight="1" x14ac:dyDescent="0.25">
      <c r="Q146" s="5"/>
    </row>
    <row r="147" spans="17:17" ht="12.75" customHeight="1" x14ac:dyDescent="0.25">
      <c r="Q147" s="5"/>
    </row>
    <row r="148" spans="17:17" ht="12.75" customHeight="1" x14ac:dyDescent="0.25">
      <c r="Q148" s="5"/>
    </row>
    <row r="149" spans="17:17" ht="12.75" customHeight="1" x14ac:dyDescent="0.25">
      <c r="Q149" s="5"/>
    </row>
    <row r="150" spans="17:17" ht="12.75" customHeight="1" x14ac:dyDescent="0.25">
      <c r="Q150" s="5"/>
    </row>
    <row r="151" spans="17:17" ht="12.75" customHeight="1" x14ac:dyDescent="0.25">
      <c r="Q151" s="5"/>
    </row>
    <row r="152" spans="17:17" ht="12.75" customHeight="1" x14ac:dyDescent="0.25">
      <c r="Q152" s="5"/>
    </row>
    <row r="153" spans="17:17" ht="12.75" customHeight="1" x14ac:dyDescent="0.25">
      <c r="Q153" s="5"/>
    </row>
    <row r="154" spans="17:17" ht="12.75" customHeight="1" x14ac:dyDescent="0.25">
      <c r="Q154" s="5"/>
    </row>
    <row r="155" spans="17:17" ht="12.75" customHeight="1" x14ac:dyDescent="0.25">
      <c r="Q155" s="5"/>
    </row>
    <row r="156" spans="17:17" ht="12.75" customHeight="1" x14ac:dyDescent="0.25">
      <c r="Q156" s="5"/>
    </row>
    <row r="157" spans="17:17" ht="12.75" customHeight="1" x14ac:dyDescent="0.25">
      <c r="Q157" s="5"/>
    </row>
    <row r="158" spans="17:17" ht="12.75" customHeight="1" x14ac:dyDescent="0.25">
      <c r="Q158" s="5"/>
    </row>
    <row r="159" spans="17:17" ht="12.75" customHeight="1" x14ac:dyDescent="0.25">
      <c r="Q159" s="5"/>
    </row>
    <row r="160" spans="17:17" ht="12.75" customHeight="1" x14ac:dyDescent="0.25">
      <c r="Q160" s="5"/>
    </row>
    <row r="161" spans="17:17" ht="12.75" customHeight="1" x14ac:dyDescent="0.25">
      <c r="Q161" s="5"/>
    </row>
    <row r="162" spans="17:17" ht="12.75" customHeight="1" x14ac:dyDescent="0.25">
      <c r="Q162" s="5"/>
    </row>
    <row r="163" spans="17:17" ht="12.75" customHeight="1" x14ac:dyDescent="0.25">
      <c r="Q163" s="5"/>
    </row>
    <row r="164" spans="17:17" ht="12.75" customHeight="1" x14ac:dyDescent="0.25">
      <c r="Q164" s="5"/>
    </row>
    <row r="165" spans="17:17" ht="12.75" customHeight="1" x14ac:dyDescent="0.25">
      <c r="Q165" s="5"/>
    </row>
    <row r="166" spans="17:17" ht="12.75" customHeight="1" x14ac:dyDescent="0.25">
      <c r="Q166" s="5"/>
    </row>
    <row r="167" spans="17:17" ht="12.75" customHeight="1" x14ac:dyDescent="0.25">
      <c r="Q167" s="5"/>
    </row>
    <row r="168" spans="17:17" ht="12.75" customHeight="1" x14ac:dyDescent="0.25">
      <c r="Q168" s="5"/>
    </row>
    <row r="169" spans="17:17" ht="12.75" customHeight="1" x14ac:dyDescent="0.25">
      <c r="Q169" s="5"/>
    </row>
    <row r="170" spans="17:17" ht="12.75" customHeight="1" x14ac:dyDescent="0.25">
      <c r="Q170" s="5"/>
    </row>
    <row r="171" spans="17:17" ht="12.75" customHeight="1" x14ac:dyDescent="0.25">
      <c r="Q171" s="5"/>
    </row>
    <row r="172" spans="17:17" ht="12.75" customHeight="1" x14ac:dyDescent="0.25">
      <c r="Q172" s="5"/>
    </row>
    <row r="173" spans="17:17" ht="12.75" customHeight="1" x14ac:dyDescent="0.25">
      <c r="Q173" s="5"/>
    </row>
    <row r="174" spans="17:17" ht="12.75" customHeight="1" x14ac:dyDescent="0.25">
      <c r="Q174" s="5"/>
    </row>
    <row r="175" spans="17:17" ht="12.75" customHeight="1" x14ac:dyDescent="0.25">
      <c r="Q175" s="5"/>
    </row>
    <row r="176" spans="17:17" ht="12.75" customHeight="1" x14ac:dyDescent="0.25">
      <c r="Q176" s="5"/>
    </row>
    <row r="177" spans="17:17" ht="12.75" customHeight="1" x14ac:dyDescent="0.25">
      <c r="Q177" s="5"/>
    </row>
    <row r="178" spans="17:17" ht="12.75" customHeight="1" x14ac:dyDescent="0.25">
      <c r="Q178" s="5"/>
    </row>
    <row r="179" spans="17:17" ht="12.75" customHeight="1" x14ac:dyDescent="0.25">
      <c r="Q179" s="5"/>
    </row>
    <row r="180" spans="17:17" ht="12.75" customHeight="1" x14ac:dyDescent="0.25">
      <c r="Q180" s="5"/>
    </row>
    <row r="181" spans="17:17" ht="12.75" customHeight="1" x14ac:dyDescent="0.25">
      <c r="Q181" s="5"/>
    </row>
    <row r="182" spans="17:17" ht="12.75" customHeight="1" x14ac:dyDescent="0.25">
      <c r="Q182" s="5"/>
    </row>
    <row r="183" spans="17:17" ht="12.75" customHeight="1" x14ac:dyDescent="0.25">
      <c r="Q183" s="5"/>
    </row>
    <row r="184" spans="17:17" ht="12.75" customHeight="1" x14ac:dyDescent="0.25">
      <c r="Q184" s="5"/>
    </row>
    <row r="185" spans="17:17" ht="12.75" customHeight="1" x14ac:dyDescent="0.25">
      <c r="Q185" s="5"/>
    </row>
    <row r="186" spans="17:17" ht="12.75" customHeight="1" x14ac:dyDescent="0.25">
      <c r="Q186" s="5"/>
    </row>
    <row r="187" spans="17:17" ht="12.75" customHeight="1" x14ac:dyDescent="0.25">
      <c r="Q187" s="5"/>
    </row>
    <row r="188" spans="17:17" ht="12.75" customHeight="1" x14ac:dyDescent="0.25">
      <c r="Q188" s="5"/>
    </row>
    <row r="189" spans="17:17" ht="12.75" customHeight="1" x14ac:dyDescent="0.25">
      <c r="Q189" s="5"/>
    </row>
    <row r="190" spans="17:17" ht="12.75" customHeight="1" x14ac:dyDescent="0.25">
      <c r="Q190" s="5"/>
    </row>
    <row r="191" spans="17:17" ht="12.75" customHeight="1" x14ac:dyDescent="0.25">
      <c r="Q191" s="5"/>
    </row>
    <row r="192" spans="17:17" ht="12.75" customHeight="1" x14ac:dyDescent="0.25">
      <c r="Q192" s="5"/>
    </row>
    <row r="193" spans="17:17" ht="12.75" customHeight="1" x14ac:dyDescent="0.25">
      <c r="Q193" s="5"/>
    </row>
    <row r="194" spans="17:17" ht="12.75" customHeight="1" x14ac:dyDescent="0.25">
      <c r="Q194" s="5"/>
    </row>
    <row r="195" spans="17:17" ht="12.75" customHeight="1" x14ac:dyDescent="0.25">
      <c r="Q195" s="5"/>
    </row>
    <row r="196" spans="17:17" ht="12.75" customHeight="1" x14ac:dyDescent="0.25">
      <c r="Q196" s="5"/>
    </row>
    <row r="197" spans="17:17" ht="12.75" customHeight="1" x14ac:dyDescent="0.25">
      <c r="Q197" s="5"/>
    </row>
    <row r="198" spans="17:17" ht="12.75" customHeight="1" x14ac:dyDescent="0.25">
      <c r="Q198" s="5"/>
    </row>
    <row r="199" spans="17:17" ht="12.75" customHeight="1" x14ac:dyDescent="0.25">
      <c r="Q199" s="5"/>
    </row>
    <row r="200" spans="17:17" ht="12.75" customHeight="1" x14ac:dyDescent="0.25">
      <c r="Q200" s="5"/>
    </row>
    <row r="201" spans="17:17" ht="12.75" customHeight="1" x14ac:dyDescent="0.25">
      <c r="Q201" s="5"/>
    </row>
    <row r="202" spans="17:17" ht="12.75" customHeight="1" x14ac:dyDescent="0.25">
      <c r="Q202" s="5"/>
    </row>
    <row r="203" spans="17:17" ht="12.75" customHeight="1" x14ac:dyDescent="0.25">
      <c r="Q203" s="5"/>
    </row>
    <row r="204" spans="17:17" ht="12.75" customHeight="1" x14ac:dyDescent="0.25">
      <c r="Q204" s="5"/>
    </row>
    <row r="205" spans="17:17" ht="12.75" customHeight="1" x14ac:dyDescent="0.25">
      <c r="Q205" s="5"/>
    </row>
    <row r="206" spans="17:17" ht="12.75" customHeight="1" x14ac:dyDescent="0.25">
      <c r="Q206" s="5"/>
    </row>
    <row r="207" spans="17:17" ht="12.75" customHeight="1" x14ac:dyDescent="0.25">
      <c r="Q207" s="5"/>
    </row>
    <row r="208" spans="17:17" ht="12.75" customHeight="1" x14ac:dyDescent="0.25">
      <c r="Q208" s="5"/>
    </row>
    <row r="209" spans="17:17" ht="12.75" customHeight="1" x14ac:dyDescent="0.25">
      <c r="Q209" s="5"/>
    </row>
    <row r="210" spans="17:17" ht="12.75" customHeight="1" x14ac:dyDescent="0.25">
      <c r="Q210" s="5"/>
    </row>
    <row r="211" spans="17:17" ht="12.75" customHeight="1" x14ac:dyDescent="0.25">
      <c r="Q211" s="5"/>
    </row>
    <row r="212" spans="17:17" ht="12.75" customHeight="1" x14ac:dyDescent="0.25">
      <c r="Q212" s="5"/>
    </row>
    <row r="213" spans="17:17" ht="12.75" customHeight="1" x14ac:dyDescent="0.25">
      <c r="Q213" s="5"/>
    </row>
    <row r="214" spans="17:17" ht="12.75" customHeight="1" x14ac:dyDescent="0.25">
      <c r="Q214" s="5"/>
    </row>
    <row r="215" spans="17:17" ht="12.75" customHeight="1" x14ac:dyDescent="0.25">
      <c r="Q215" s="5"/>
    </row>
    <row r="216" spans="17:17" ht="12.75" customHeight="1" x14ac:dyDescent="0.25">
      <c r="Q216" s="5"/>
    </row>
    <row r="217" spans="17:17" ht="12.75" customHeight="1" x14ac:dyDescent="0.25">
      <c r="Q217" s="5"/>
    </row>
    <row r="218" spans="17:17" ht="12.75" customHeight="1" x14ac:dyDescent="0.25">
      <c r="Q218" s="5"/>
    </row>
    <row r="219" spans="17:17" ht="12.75" customHeight="1" x14ac:dyDescent="0.25">
      <c r="Q219" s="5"/>
    </row>
    <row r="220" spans="17:17" ht="12.75" customHeight="1" x14ac:dyDescent="0.25">
      <c r="Q220" s="5"/>
    </row>
    <row r="221" spans="17:17" ht="12.75" customHeight="1" x14ac:dyDescent="0.25">
      <c r="Q221" s="5"/>
    </row>
    <row r="222" spans="17:17" ht="12.75" customHeight="1" x14ac:dyDescent="0.25">
      <c r="Q222" s="5"/>
    </row>
    <row r="223" spans="17:17" ht="12.75" customHeight="1" x14ac:dyDescent="0.25">
      <c r="Q223" s="5"/>
    </row>
    <row r="224" spans="17:17" ht="12.75" customHeight="1" x14ac:dyDescent="0.25">
      <c r="Q224" s="5"/>
    </row>
    <row r="225" spans="17:17" ht="12.75" customHeight="1" x14ac:dyDescent="0.25">
      <c r="Q225" s="5"/>
    </row>
    <row r="226" spans="17:17" ht="12.75" customHeight="1" x14ac:dyDescent="0.25">
      <c r="Q226" s="5"/>
    </row>
    <row r="227" spans="17:17" ht="12.75" customHeight="1" x14ac:dyDescent="0.25">
      <c r="Q227" s="5"/>
    </row>
    <row r="228" spans="17:17" ht="12.75" customHeight="1" x14ac:dyDescent="0.25">
      <c r="Q228" s="5"/>
    </row>
    <row r="229" spans="17:17" ht="12.75" customHeight="1" x14ac:dyDescent="0.25">
      <c r="Q229" s="5"/>
    </row>
    <row r="230" spans="17:17" ht="12.75" customHeight="1" x14ac:dyDescent="0.25">
      <c r="Q230" s="5"/>
    </row>
    <row r="231" spans="17:17" ht="12.75" customHeight="1" x14ac:dyDescent="0.25">
      <c r="Q231" s="5"/>
    </row>
    <row r="232" spans="17:17" ht="12.75" customHeight="1" x14ac:dyDescent="0.25">
      <c r="Q232" s="5"/>
    </row>
    <row r="233" spans="17:17" ht="12.75" customHeight="1" x14ac:dyDescent="0.25">
      <c r="Q233" s="5"/>
    </row>
    <row r="234" spans="17:17" ht="12.75" customHeight="1" x14ac:dyDescent="0.25">
      <c r="Q234" s="5"/>
    </row>
    <row r="235" spans="17:17" ht="12.75" customHeight="1" x14ac:dyDescent="0.25">
      <c r="Q235" s="5"/>
    </row>
    <row r="236" spans="17:17" ht="12.75" customHeight="1" x14ac:dyDescent="0.25">
      <c r="Q236" s="5"/>
    </row>
    <row r="237" spans="17:17" ht="12.75" customHeight="1" x14ac:dyDescent="0.25">
      <c r="Q237" s="5"/>
    </row>
    <row r="238" spans="17:17" ht="12.75" customHeight="1" x14ac:dyDescent="0.25">
      <c r="Q238" s="5"/>
    </row>
    <row r="239" spans="17:17" ht="12.75" customHeight="1" x14ac:dyDescent="0.25">
      <c r="Q239" s="5"/>
    </row>
    <row r="240" spans="17:17" ht="12.75" customHeight="1" x14ac:dyDescent="0.25">
      <c r="Q240" s="5"/>
    </row>
    <row r="241" spans="17:17" ht="12.75" customHeight="1" x14ac:dyDescent="0.25">
      <c r="Q241" s="5"/>
    </row>
    <row r="242" spans="17:17" ht="12.75" customHeight="1" x14ac:dyDescent="0.25">
      <c r="Q242" s="5"/>
    </row>
    <row r="243" spans="17:17" ht="12.75" customHeight="1" x14ac:dyDescent="0.25">
      <c r="Q243" s="5"/>
    </row>
    <row r="244" spans="17:17" ht="12.75" customHeight="1" x14ac:dyDescent="0.25">
      <c r="Q244" s="5"/>
    </row>
    <row r="245" spans="17:17" ht="12.75" customHeight="1" x14ac:dyDescent="0.25">
      <c r="Q245" s="5"/>
    </row>
    <row r="246" spans="17:17" ht="12.75" customHeight="1" x14ac:dyDescent="0.25">
      <c r="Q246" s="5"/>
    </row>
    <row r="247" spans="17:17" ht="12.75" customHeight="1" x14ac:dyDescent="0.25">
      <c r="Q247" s="5"/>
    </row>
    <row r="248" spans="17:17" ht="12.75" customHeight="1" x14ac:dyDescent="0.25">
      <c r="Q248" s="5"/>
    </row>
    <row r="249" spans="17:17" ht="12.75" customHeight="1" x14ac:dyDescent="0.25">
      <c r="Q249" s="5"/>
    </row>
    <row r="250" spans="17:17" ht="12.75" customHeight="1" x14ac:dyDescent="0.25">
      <c r="Q250" s="5"/>
    </row>
    <row r="251" spans="17:17" ht="12.75" customHeight="1" x14ac:dyDescent="0.25">
      <c r="Q251" s="5"/>
    </row>
    <row r="252" spans="17:17" ht="12.75" customHeight="1" x14ac:dyDescent="0.25">
      <c r="Q252" s="5"/>
    </row>
    <row r="253" spans="17:17" ht="12.75" customHeight="1" x14ac:dyDescent="0.25">
      <c r="Q253" s="5"/>
    </row>
    <row r="254" spans="17:17" ht="12.75" customHeight="1" x14ac:dyDescent="0.25">
      <c r="Q254" s="5"/>
    </row>
    <row r="255" spans="17:17" ht="12.75" customHeight="1" x14ac:dyDescent="0.25">
      <c r="Q255" s="5"/>
    </row>
    <row r="256" spans="17:17" ht="12.75" customHeight="1" x14ac:dyDescent="0.25">
      <c r="Q256" s="5"/>
    </row>
    <row r="257" spans="17:17" ht="12.75" customHeight="1" x14ac:dyDescent="0.25">
      <c r="Q257" s="5"/>
    </row>
    <row r="258" spans="17:17" ht="12.75" customHeight="1" x14ac:dyDescent="0.25">
      <c r="Q258" s="5"/>
    </row>
    <row r="259" spans="17:17" ht="12.75" customHeight="1" x14ac:dyDescent="0.25">
      <c r="Q259" s="5"/>
    </row>
    <row r="260" spans="17:17" ht="12.75" customHeight="1" x14ac:dyDescent="0.25">
      <c r="Q260" s="5"/>
    </row>
    <row r="261" spans="17:17" ht="12.75" customHeight="1" x14ac:dyDescent="0.25">
      <c r="Q261" s="5"/>
    </row>
    <row r="262" spans="17:17" ht="12.75" customHeight="1" x14ac:dyDescent="0.25">
      <c r="Q262" s="5"/>
    </row>
    <row r="263" spans="17:17" ht="12.75" customHeight="1" x14ac:dyDescent="0.25">
      <c r="Q263" s="5"/>
    </row>
    <row r="264" spans="17:17" ht="12.75" customHeight="1" x14ac:dyDescent="0.25">
      <c r="Q264" s="5"/>
    </row>
    <row r="265" spans="17:17" ht="12.75" customHeight="1" x14ac:dyDescent="0.25">
      <c r="Q265" s="5"/>
    </row>
    <row r="266" spans="17:17" ht="12.75" customHeight="1" x14ac:dyDescent="0.25">
      <c r="Q266" s="5"/>
    </row>
    <row r="267" spans="17:17" ht="12.75" customHeight="1" x14ac:dyDescent="0.25">
      <c r="Q267" s="5"/>
    </row>
    <row r="268" spans="17:17" ht="12.75" customHeight="1" x14ac:dyDescent="0.25">
      <c r="Q268" s="5"/>
    </row>
    <row r="269" spans="17:17" ht="12.75" customHeight="1" x14ac:dyDescent="0.25">
      <c r="Q269" s="5"/>
    </row>
    <row r="270" spans="17:17" ht="12.75" customHeight="1" x14ac:dyDescent="0.25">
      <c r="Q270" s="5"/>
    </row>
    <row r="271" spans="17:17" ht="12.75" customHeight="1" x14ac:dyDescent="0.25">
      <c r="Q271" s="5"/>
    </row>
    <row r="272" spans="17:17" ht="12.75" customHeight="1" x14ac:dyDescent="0.25">
      <c r="Q272" s="5"/>
    </row>
    <row r="273" spans="17:17" ht="12.75" customHeight="1" x14ac:dyDescent="0.25">
      <c r="Q273" s="5"/>
    </row>
    <row r="274" spans="17:17" ht="15.75" customHeight="1" x14ac:dyDescent="0.25"/>
    <row r="275" spans="17:17" ht="15.75" customHeight="1" x14ac:dyDescent="0.25"/>
    <row r="276" spans="17:17" ht="15.75" customHeight="1" x14ac:dyDescent="0.25"/>
    <row r="277" spans="17:17" ht="15.75" customHeight="1" x14ac:dyDescent="0.25"/>
    <row r="278" spans="17:17" ht="15.75" customHeight="1" x14ac:dyDescent="0.25"/>
    <row r="279" spans="17:17" ht="15.75" customHeight="1" x14ac:dyDescent="0.25"/>
    <row r="280" spans="17:17" ht="15.75" customHeight="1" x14ac:dyDescent="0.25"/>
    <row r="281" spans="17:17" ht="15.75" customHeight="1" x14ac:dyDescent="0.25"/>
    <row r="282" spans="17:17" ht="15.75" customHeight="1" x14ac:dyDescent="0.25"/>
    <row r="283" spans="17:17" ht="15.75" customHeight="1" x14ac:dyDescent="0.25"/>
    <row r="284" spans="17:17" ht="15.75" customHeight="1" x14ac:dyDescent="0.25"/>
    <row r="285" spans="17:17" ht="15.75" customHeight="1" x14ac:dyDescent="0.25"/>
    <row r="286" spans="17:17" ht="15.75" customHeight="1" x14ac:dyDescent="0.25"/>
    <row r="287" spans="17:17" ht="15.75" customHeight="1" x14ac:dyDescent="0.25"/>
    <row r="288" spans="17:17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2">
    <mergeCell ref="C67:E67"/>
    <mergeCell ref="C69:D69"/>
    <mergeCell ref="S11:V11"/>
    <mergeCell ref="X10:Y10"/>
    <mergeCell ref="Q19:Q22"/>
    <mergeCell ref="C35:D35"/>
    <mergeCell ref="C24:D24"/>
    <mergeCell ref="B29:P29"/>
    <mergeCell ref="B28:E28"/>
    <mergeCell ref="C33:D34"/>
    <mergeCell ref="C37:D37"/>
    <mergeCell ref="B68:E68"/>
    <mergeCell ref="B56:B57"/>
    <mergeCell ref="P56:P57"/>
    <mergeCell ref="B55:E55"/>
    <mergeCell ref="C65:E65"/>
    <mergeCell ref="H73:I73"/>
    <mergeCell ref="L73:M73"/>
    <mergeCell ref="N73:O73"/>
    <mergeCell ref="F72:O72"/>
    <mergeCell ref="J73:K73"/>
    <mergeCell ref="F73:G73"/>
    <mergeCell ref="C66:E66"/>
    <mergeCell ref="C61:E61"/>
    <mergeCell ref="C62:E62"/>
    <mergeCell ref="C59:E59"/>
    <mergeCell ref="C60:E60"/>
    <mergeCell ref="C58:E58"/>
    <mergeCell ref="C63:E63"/>
    <mergeCell ref="C64:E64"/>
    <mergeCell ref="C44:D44"/>
    <mergeCell ref="C38:D38"/>
    <mergeCell ref="C39:D39"/>
    <mergeCell ref="C41:D41"/>
    <mergeCell ref="C48:D49"/>
    <mergeCell ref="D56:E56"/>
    <mergeCell ref="D57:E57"/>
    <mergeCell ref="C56:C57"/>
    <mergeCell ref="B52:E52"/>
    <mergeCell ref="B53:E53"/>
    <mergeCell ref="B48:B49"/>
    <mergeCell ref="C36:D36"/>
    <mergeCell ref="C45:D45"/>
    <mergeCell ref="C47:D47"/>
    <mergeCell ref="C43:D43"/>
    <mergeCell ref="C42:D42"/>
    <mergeCell ref="C46:D46"/>
    <mergeCell ref="P10:P11"/>
    <mergeCell ref="Q13:Q14"/>
    <mergeCell ref="H11:I11"/>
    <mergeCell ref="F11:G11"/>
    <mergeCell ref="F10:O10"/>
    <mergeCell ref="L11:M11"/>
    <mergeCell ref="N11:O11"/>
    <mergeCell ref="J11:K11"/>
    <mergeCell ref="E10:E11"/>
    <mergeCell ref="B33:B34"/>
    <mergeCell ref="B32:E32"/>
    <mergeCell ref="B10:B11"/>
    <mergeCell ref="C10:C11"/>
    <mergeCell ref="C18:E18"/>
    <mergeCell ref="C15:E15"/>
  </mergeCells>
  <conditionalFormatting sqref="E75 C77:D77">
    <cfRule type="cellIs" dxfId="301" priority="1" operator="greaterThan">
      <formula>0</formula>
    </cfRule>
  </conditionalFormatting>
  <conditionalFormatting sqref="V13">
    <cfRule type="cellIs" dxfId="300" priority="2" operator="lessThan">
      <formula>$U$13</formula>
    </cfRule>
  </conditionalFormatting>
  <conditionalFormatting sqref="V14">
    <cfRule type="cellIs" dxfId="299" priority="3" operator="lessThan">
      <formula>$U$14</formula>
    </cfRule>
  </conditionalFormatting>
  <conditionalFormatting sqref="V17">
    <cfRule type="cellIs" dxfId="298" priority="4" operator="lessThan">
      <formula>$U$17</formula>
    </cfRule>
  </conditionalFormatting>
  <conditionalFormatting sqref="F50:O50">
    <cfRule type="cellIs" dxfId="297" priority="5" operator="lessThan">
      <formula>$F$40/2</formula>
    </cfRule>
  </conditionalFormatting>
  <conditionalFormatting sqref="P53">
    <cfRule type="cellIs" dxfId="296" priority="6" operator="lessThan">
      <formula>#REF!</formula>
    </cfRule>
  </conditionalFormatting>
  <conditionalFormatting sqref="P53">
    <cfRule type="cellIs" dxfId="295" priority="7" operator="greaterThan">
      <formula>#REF!</formula>
    </cfRule>
  </conditionalFormatting>
  <conditionalFormatting sqref="F55">
    <cfRule type="cellIs" dxfId="294" priority="8" operator="lessThan">
      <formula>$F$73</formula>
    </cfRule>
  </conditionalFormatting>
  <conditionalFormatting sqref="F55">
    <cfRule type="cellIs" dxfId="293" priority="9" operator="greaterThan">
      <formula>$F$73</formula>
    </cfRule>
  </conditionalFormatting>
  <conditionalFormatting sqref="G55">
    <cfRule type="cellIs" dxfId="292" priority="10" operator="lessThan">
      <formula>$F$73</formula>
    </cfRule>
  </conditionalFormatting>
  <conditionalFormatting sqref="G55">
    <cfRule type="cellIs" dxfId="291" priority="11" operator="greaterThan">
      <formula>$F$73</formula>
    </cfRule>
  </conditionalFormatting>
  <conditionalFormatting sqref="H73">
    <cfRule type="cellIs" dxfId="290" priority="12" operator="greaterThan">
      <formula>$H$73</formula>
    </cfRule>
  </conditionalFormatting>
  <conditionalFormatting sqref="H55">
    <cfRule type="cellIs" dxfId="289" priority="13" operator="lessThan">
      <formula>$H$73</formula>
    </cfRule>
  </conditionalFormatting>
  <conditionalFormatting sqref="H55">
    <cfRule type="cellIs" dxfId="288" priority="14" operator="greaterThan">
      <formula>$H$73</formula>
    </cfRule>
  </conditionalFormatting>
  <conditionalFormatting sqref="I55">
    <cfRule type="cellIs" dxfId="287" priority="15" operator="lessThan">
      <formula>$H$73</formula>
    </cfRule>
  </conditionalFormatting>
  <conditionalFormatting sqref="I55">
    <cfRule type="cellIs" dxfId="286" priority="16" operator="greaterThan">
      <formula>$H$73</formula>
    </cfRule>
  </conditionalFormatting>
  <conditionalFormatting sqref="J55">
    <cfRule type="cellIs" dxfId="285" priority="17" operator="lessThan">
      <formula>$J$73</formula>
    </cfRule>
  </conditionalFormatting>
  <conditionalFormatting sqref="J55">
    <cfRule type="cellIs" dxfId="284" priority="18" operator="greaterThan">
      <formula>$J$73</formula>
    </cfRule>
  </conditionalFormatting>
  <conditionalFormatting sqref="K55">
    <cfRule type="cellIs" dxfId="283" priority="19" operator="lessThan">
      <formula>$J$73</formula>
    </cfRule>
  </conditionalFormatting>
  <conditionalFormatting sqref="K55">
    <cfRule type="cellIs" dxfId="282" priority="20" operator="greaterThan">
      <formula>$J$73</formula>
    </cfRule>
  </conditionalFormatting>
  <conditionalFormatting sqref="L55">
    <cfRule type="cellIs" dxfId="281" priority="21" operator="lessThan">
      <formula>$L$73</formula>
    </cfRule>
  </conditionalFormatting>
  <conditionalFormatting sqref="L55">
    <cfRule type="cellIs" dxfId="280" priority="22" operator="greaterThan">
      <formula>$L$73</formula>
    </cfRule>
  </conditionalFormatting>
  <conditionalFormatting sqref="M55">
    <cfRule type="cellIs" dxfId="279" priority="23" operator="lessThan">
      <formula>$L$73</formula>
    </cfRule>
  </conditionalFormatting>
  <conditionalFormatting sqref="M55">
    <cfRule type="cellIs" dxfId="278" priority="24" operator="greaterThan">
      <formula>$L$73</formula>
    </cfRule>
  </conditionalFormatting>
  <conditionalFormatting sqref="N55">
    <cfRule type="cellIs" dxfId="277" priority="25" operator="lessThan">
      <formula>$N$73</formula>
    </cfRule>
  </conditionalFormatting>
  <conditionalFormatting sqref="N55">
    <cfRule type="cellIs" dxfId="276" priority="26" operator="greaterThan">
      <formula>$N$73</formula>
    </cfRule>
  </conditionalFormatting>
  <conditionalFormatting sqref="O55">
    <cfRule type="cellIs" dxfId="275" priority="27" operator="lessThan">
      <formula>$N$73</formula>
    </cfRule>
  </conditionalFormatting>
  <conditionalFormatting sqref="O55">
    <cfRule type="cellIs" dxfId="274" priority="28" operator="greaterThan">
      <formula>$N$73</formula>
    </cfRule>
  </conditionalFormatting>
  <conditionalFormatting sqref="N52:O52">
    <cfRule type="cellIs" dxfId="273" priority="29" operator="lessThan">
      <formula>#REF!</formula>
    </cfRule>
  </conditionalFormatting>
  <conditionalFormatting sqref="N52:O52">
    <cfRule type="cellIs" dxfId="272" priority="30" operator="greaterThan">
      <formula>#REF!</formula>
    </cfRule>
  </conditionalFormatting>
  <conditionalFormatting sqref="H51">
    <cfRule type="cellIs" dxfId="271" priority="31" operator="lessThan">
      <formula>$H$52</formula>
    </cfRule>
  </conditionalFormatting>
  <conditionalFormatting sqref="H51">
    <cfRule type="cellIs" dxfId="270" priority="32" operator="greaterThan">
      <formula>$H$52</formula>
    </cfRule>
  </conditionalFormatting>
  <conditionalFormatting sqref="I51">
    <cfRule type="cellIs" dxfId="269" priority="33" operator="lessThan">
      <formula>$I$52</formula>
    </cfRule>
  </conditionalFormatting>
  <conditionalFormatting sqref="I51">
    <cfRule type="cellIs" dxfId="268" priority="34" operator="greaterThan">
      <formula>$I$52</formula>
    </cfRule>
  </conditionalFormatting>
  <conditionalFormatting sqref="J51">
    <cfRule type="cellIs" dxfId="267" priority="35" operator="lessThan">
      <formula>$J$52</formula>
    </cfRule>
  </conditionalFormatting>
  <conditionalFormatting sqref="J51">
    <cfRule type="cellIs" dxfId="266" priority="36" operator="greaterThan">
      <formula>$J$52</formula>
    </cfRule>
  </conditionalFormatting>
  <conditionalFormatting sqref="K51">
    <cfRule type="cellIs" dxfId="265" priority="37" operator="lessThan">
      <formula>$K$52</formula>
    </cfRule>
  </conditionalFormatting>
  <conditionalFormatting sqref="K51">
    <cfRule type="cellIs" dxfId="264" priority="38" operator="greaterThan">
      <formula>$K$52</formula>
    </cfRule>
  </conditionalFormatting>
  <conditionalFormatting sqref="L51">
    <cfRule type="cellIs" dxfId="263" priority="39" operator="lessThan">
      <formula>$L$52</formula>
    </cfRule>
  </conditionalFormatting>
  <conditionalFormatting sqref="L51">
    <cfRule type="cellIs" dxfId="262" priority="40" operator="greaterThan">
      <formula>$L$52</formula>
    </cfRule>
  </conditionalFormatting>
  <conditionalFormatting sqref="M51">
    <cfRule type="cellIs" dxfId="261" priority="41" operator="lessThan">
      <formula>$M$52</formula>
    </cfRule>
  </conditionalFormatting>
  <conditionalFormatting sqref="M51">
    <cfRule type="cellIs" dxfId="260" priority="42" operator="greaterThan">
      <formula>$M$52</formula>
    </cfRule>
  </conditionalFormatting>
  <conditionalFormatting sqref="N51">
    <cfRule type="cellIs" dxfId="259" priority="43" operator="lessThan">
      <formula>$N$52</formula>
    </cfRule>
  </conditionalFormatting>
  <conditionalFormatting sqref="N51">
    <cfRule type="cellIs" dxfId="258" priority="44" operator="greaterThan">
      <formula>$N$52</formula>
    </cfRule>
  </conditionalFormatting>
  <conditionalFormatting sqref="O51">
    <cfRule type="cellIs" dxfId="257" priority="45" operator="lessThan">
      <formula>$O$52</formula>
    </cfRule>
  </conditionalFormatting>
  <conditionalFormatting sqref="O51">
    <cfRule type="cellIs" dxfId="256" priority="46" operator="greaterThan">
      <formula>$O$52</formula>
    </cfRule>
  </conditionalFormatting>
  <dataValidations count="5">
    <dataValidation type="list" allowBlank="1" showErrorMessage="1" sqref="D13:D14">
      <formula1>$T$21:$T$24</formula1>
    </dataValidation>
    <dataValidation type="list" allowBlank="1" showErrorMessage="1" sqref="D30">
      <formula1>$T$21:$T$23</formula1>
    </dataValidation>
    <dataValidation type="list" allowBlank="1" showErrorMessage="1" sqref="D31">
      <formula1>$Y$13:$Y$16</formula1>
    </dataValidation>
    <dataValidation type="list" allowBlank="1" showErrorMessage="1" sqref="C30:C31">
      <formula1>$Y$12:$Y$20</formula1>
    </dataValidation>
    <dataValidation type="list" allowBlank="1" showErrorMessage="1" sqref="E33:E39 F53:O53 E41:E49">
      <formula1>$T$13:$T$17</formula1>
    </dataValidation>
  </dataValidations>
  <printOptions horizontalCentered="1"/>
  <pageMargins left="0.78740157480314965" right="0.39370078740157483" top="0.98425196850393704" bottom="0.98425196850393704" header="0" footer="0"/>
  <pageSetup paperSize="9" scale="2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zoomScale="70" zoomScaleNormal="70" workbookViewId="0">
      <pane ySplit="11" topLeftCell="A12" activePane="bottomLeft" state="frozen"/>
      <selection pane="bottomLeft" activeCell="E49" sqref="E49"/>
    </sheetView>
  </sheetViews>
  <sheetFormatPr defaultColWidth="14.44140625" defaultRowHeight="15" customHeight="1" x14ac:dyDescent="0.25"/>
  <cols>
    <col min="1" max="1" width="21.44140625" customWidth="1"/>
    <col min="2" max="2" width="3.44140625" customWidth="1"/>
    <col min="3" max="3" width="31.5546875" customWidth="1"/>
    <col min="4" max="4" width="9" customWidth="1"/>
    <col min="5" max="5" width="13" customWidth="1"/>
    <col min="6" max="9" width="5.77734375" customWidth="1"/>
    <col min="10" max="10" width="5.44140625" customWidth="1"/>
    <col min="11" max="11" width="6.21875" customWidth="1"/>
    <col min="12" max="13" width="5.77734375" customWidth="1"/>
    <col min="14" max="14" width="7.21875" customWidth="1"/>
    <col min="15" max="15" width="5.77734375" customWidth="1"/>
    <col min="16" max="16" width="18.77734375" customWidth="1"/>
    <col min="17" max="17" width="5.5546875" customWidth="1"/>
    <col min="18" max="19" width="8.77734375" customWidth="1"/>
    <col min="20" max="20" width="19.44140625" customWidth="1"/>
    <col min="21" max="22" width="14.21875" customWidth="1"/>
    <col min="23" max="23" width="15.77734375" customWidth="1"/>
    <col min="24" max="24" width="40.21875" customWidth="1"/>
    <col min="25" max="25" width="24.5546875" customWidth="1"/>
  </cols>
  <sheetData>
    <row r="1" spans="1:25" ht="22.5" customHeight="1" x14ac:dyDescent="0.4">
      <c r="B1" s="2" t="s">
        <v>1</v>
      </c>
      <c r="Q1" s="5"/>
    </row>
    <row r="2" spans="1:25" ht="12.75" customHeight="1" x14ac:dyDescent="0.3">
      <c r="B2" s="11" t="s">
        <v>160</v>
      </c>
      <c r="C2" s="11"/>
      <c r="D2" s="13"/>
      <c r="E2" s="15"/>
      <c r="L2" s="15"/>
      <c r="M2" s="15"/>
      <c r="N2" s="15"/>
      <c r="O2" s="15"/>
      <c r="Q2" s="5"/>
    </row>
    <row r="3" spans="1:25" ht="12.75" customHeight="1" x14ac:dyDescent="0.25">
      <c r="B3" s="6" t="s">
        <v>15</v>
      </c>
      <c r="L3" s="17"/>
      <c r="M3" s="17"/>
      <c r="N3" s="17"/>
      <c r="Q3" s="5"/>
    </row>
    <row r="4" spans="1:25" ht="12.75" customHeight="1" x14ac:dyDescent="0.25">
      <c r="B4" s="6" t="s">
        <v>16</v>
      </c>
      <c r="L4" s="17"/>
      <c r="M4" s="17"/>
      <c r="N4" s="17"/>
      <c r="Q4" s="5"/>
    </row>
    <row r="5" spans="1:25" ht="12.75" customHeight="1" x14ac:dyDescent="0.25">
      <c r="B5" s="6" t="s">
        <v>17</v>
      </c>
      <c r="D5" s="15" t="str">
        <f>IF($C$30=0," ",$C$30)</f>
        <v>język obcy nowożytny</v>
      </c>
      <c r="H5" s="15" t="str">
        <f>IF(C31=0," ",C31)</f>
        <v>matematyka</v>
      </c>
      <c r="L5" s="17"/>
      <c r="M5" s="17"/>
      <c r="N5" s="17"/>
      <c r="Q5" s="5"/>
    </row>
    <row r="6" spans="1:25" ht="12.75" customHeight="1" x14ac:dyDescent="0.25">
      <c r="B6" s="6" t="s">
        <v>23</v>
      </c>
      <c r="D6" s="15"/>
      <c r="H6" s="15"/>
      <c r="L6" s="17"/>
      <c r="M6" s="17"/>
      <c r="N6" s="17"/>
      <c r="Q6" s="5"/>
    </row>
    <row r="7" spans="1:25" ht="12.75" customHeight="1" x14ac:dyDescent="0.25">
      <c r="B7" s="6"/>
      <c r="C7" s="27" t="s">
        <v>163</v>
      </c>
      <c r="D7" s="29" t="s">
        <v>164</v>
      </c>
      <c r="H7" s="15"/>
      <c r="L7" s="17"/>
      <c r="M7" s="17"/>
      <c r="N7" s="17"/>
      <c r="Q7" s="5"/>
    </row>
    <row r="8" spans="1:25" ht="12.75" customHeight="1" x14ac:dyDescent="0.25">
      <c r="B8" s="6"/>
      <c r="C8" s="27" t="s">
        <v>165</v>
      </c>
      <c r="D8" s="29" t="s">
        <v>166</v>
      </c>
      <c r="H8" s="15"/>
      <c r="L8" s="17"/>
      <c r="M8" s="17"/>
      <c r="N8" s="17"/>
      <c r="Q8" s="5"/>
    </row>
    <row r="9" spans="1:25" ht="12.75" customHeight="1" x14ac:dyDescent="0.25">
      <c r="Q9" s="5"/>
    </row>
    <row r="10" spans="1:25" ht="24.75" customHeight="1" x14ac:dyDescent="0.25">
      <c r="B10" s="515" t="s">
        <v>4</v>
      </c>
      <c r="C10" s="507" t="s">
        <v>5</v>
      </c>
      <c r="D10" s="58"/>
      <c r="E10" s="516"/>
      <c r="F10" s="504" t="s">
        <v>6</v>
      </c>
      <c r="G10" s="448"/>
      <c r="H10" s="448"/>
      <c r="I10" s="448"/>
      <c r="J10" s="448"/>
      <c r="K10" s="448"/>
      <c r="L10" s="448"/>
      <c r="M10" s="448"/>
      <c r="N10" s="448"/>
      <c r="O10" s="449"/>
      <c r="P10" s="506" t="s">
        <v>45</v>
      </c>
      <c r="Q10" s="7"/>
      <c r="X10" s="459" t="s">
        <v>7</v>
      </c>
      <c r="Y10" s="449"/>
    </row>
    <row r="11" spans="1:25" ht="25.5" customHeight="1" x14ac:dyDescent="0.25">
      <c r="B11" s="455"/>
      <c r="C11" s="469"/>
      <c r="D11" s="59"/>
      <c r="E11" s="474"/>
      <c r="F11" s="504" t="s">
        <v>8</v>
      </c>
      <c r="G11" s="449"/>
      <c r="H11" s="504" t="s">
        <v>9</v>
      </c>
      <c r="I11" s="449"/>
      <c r="J11" s="504" t="s">
        <v>10</v>
      </c>
      <c r="K11" s="449"/>
      <c r="L11" s="504" t="s">
        <v>11</v>
      </c>
      <c r="M11" s="449"/>
      <c r="N11" s="505" t="s">
        <v>46</v>
      </c>
      <c r="O11" s="449"/>
      <c r="P11" s="455"/>
      <c r="Q11" s="7"/>
      <c r="S11" s="459" t="s">
        <v>47</v>
      </c>
      <c r="T11" s="448"/>
      <c r="U11" s="448"/>
      <c r="V11" s="449"/>
      <c r="X11" s="8" t="s">
        <v>48</v>
      </c>
      <c r="Y11" s="40" t="s">
        <v>49</v>
      </c>
    </row>
    <row r="12" spans="1:25" ht="12.75" customHeight="1" x14ac:dyDescent="0.25">
      <c r="A12" s="9"/>
      <c r="B12" s="10">
        <v>1</v>
      </c>
      <c r="C12" s="61" t="s">
        <v>14</v>
      </c>
      <c r="D12" s="63"/>
      <c r="E12" s="73" t="str">
        <f>IF(C29="język obcy nowożytny","R","P")</f>
        <v>P</v>
      </c>
      <c r="F12" s="67">
        <v>3</v>
      </c>
      <c r="G12" s="67">
        <v>3</v>
      </c>
      <c r="H12" s="67">
        <v>3</v>
      </c>
      <c r="I12" s="67">
        <v>3</v>
      </c>
      <c r="J12" s="67">
        <v>3</v>
      </c>
      <c r="K12" s="67">
        <v>3</v>
      </c>
      <c r="L12" s="67">
        <v>3</v>
      </c>
      <c r="M12" s="67">
        <v>3</v>
      </c>
      <c r="N12" s="67">
        <v>4</v>
      </c>
      <c r="O12" s="67">
        <v>4</v>
      </c>
      <c r="P12" s="21">
        <f t="shared" ref="P12:P28" si="0">SUM(F12:O12)/2</f>
        <v>16</v>
      </c>
      <c r="Q12" s="23"/>
      <c r="S12" s="25"/>
      <c r="T12" s="25" t="s">
        <v>51</v>
      </c>
      <c r="U12" s="25" t="s">
        <v>52</v>
      </c>
      <c r="V12" s="25" t="s">
        <v>53</v>
      </c>
      <c r="X12" s="25"/>
      <c r="Y12" s="25"/>
    </row>
    <row r="13" spans="1:25" ht="12.75" customHeight="1" x14ac:dyDescent="0.25">
      <c r="A13" s="9"/>
      <c r="B13" s="10">
        <v>2</v>
      </c>
      <c r="C13" s="61" t="s">
        <v>25</v>
      </c>
      <c r="D13" s="50" t="s">
        <v>54</v>
      </c>
      <c r="E13" s="73" t="str">
        <f>IF(C30="język obcy nowożytny","R","P")</f>
        <v>R</v>
      </c>
      <c r="F13" s="67">
        <v>2</v>
      </c>
      <c r="G13" s="67">
        <v>2</v>
      </c>
      <c r="H13" s="67">
        <v>2</v>
      </c>
      <c r="I13" s="67">
        <v>2</v>
      </c>
      <c r="J13" s="67">
        <v>2</v>
      </c>
      <c r="K13" s="67">
        <v>2</v>
      </c>
      <c r="L13" s="67">
        <v>3</v>
      </c>
      <c r="M13" s="67">
        <v>3</v>
      </c>
      <c r="N13" s="67">
        <v>3</v>
      </c>
      <c r="O13" s="67">
        <v>3</v>
      </c>
      <c r="P13" s="21">
        <f t="shared" si="0"/>
        <v>12</v>
      </c>
      <c r="Q13" s="454">
        <f>SUM(P13:P14)</f>
        <v>20</v>
      </c>
      <c r="S13" s="25" t="s">
        <v>56</v>
      </c>
      <c r="T13" s="53" t="s">
        <v>163</v>
      </c>
      <c r="U13" s="18">
        <v>650</v>
      </c>
      <c r="V13" s="18" t="e">
        <f>SUMIF($E$33:$E$40,$T13,#REF!)+SUMIF($E$42:$E$51,$T13,#REF!)</f>
        <v>#REF!</v>
      </c>
      <c r="X13" s="25" t="s">
        <v>14</v>
      </c>
      <c r="Y13" s="25" t="s">
        <v>25</v>
      </c>
    </row>
    <row r="14" spans="1:25" ht="12.75" customHeight="1" x14ac:dyDescent="0.25">
      <c r="A14" s="9"/>
      <c r="B14" s="10">
        <v>3</v>
      </c>
      <c r="C14" s="61" t="s">
        <v>57</v>
      </c>
      <c r="D14" s="50" t="s">
        <v>58</v>
      </c>
      <c r="E14" s="73" t="s">
        <v>50</v>
      </c>
      <c r="F14" s="67">
        <v>2</v>
      </c>
      <c r="G14" s="67">
        <v>2</v>
      </c>
      <c r="H14" s="67">
        <v>2</v>
      </c>
      <c r="I14" s="67">
        <v>2</v>
      </c>
      <c r="J14" s="67">
        <v>2</v>
      </c>
      <c r="K14" s="67">
        <v>2</v>
      </c>
      <c r="L14" s="67">
        <v>1</v>
      </c>
      <c r="M14" s="67">
        <v>1</v>
      </c>
      <c r="N14" s="67">
        <v>1</v>
      </c>
      <c r="O14" s="67">
        <v>1</v>
      </c>
      <c r="P14" s="21">
        <f t="shared" si="0"/>
        <v>8</v>
      </c>
      <c r="Q14" s="455"/>
      <c r="S14" s="25" t="s">
        <v>59</v>
      </c>
      <c r="T14" s="53" t="s">
        <v>165</v>
      </c>
      <c r="U14" s="18">
        <v>450</v>
      </c>
      <c r="V14" s="18" t="e">
        <f>SUMIF($E$33:$E$40,$T14,#REF!)+SUMIF($E$42:$E$51,$T14,#REF!)</f>
        <v>#REF!</v>
      </c>
      <c r="X14" s="25" t="s">
        <v>30</v>
      </c>
      <c r="Y14" s="25" t="s">
        <v>27</v>
      </c>
    </row>
    <row r="15" spans="1:25" ht="12.75" customHeight="1" x14ac:dyDescent="0.25">
      <c r="A15" s="9"/>
      <c r="B15" s="10">
        <v>4</v>
      </c>
      <c r="C15" s="512" t="s">
        <v>60</v>
      </c>
      <c r="D15" s="448"/>
      <c r="E15" s="449"/>
      <c r="F15" s="67">
        <v>1</v>
      </c>
      <c r="G15" s="67">
        <v>1</v>
      </c>
      <c r="H15" s="67"/>
      <c r="I15" s="67"/>
      <c r="J15" s="67"/>
      <c r="K15" s="67"/>
      <c r="L15" s="67"/>
      <c r="M15" s="67"/>
      <c r="N15" s="67"/>
      <c r="O15" s="67"/>
      <c r="P15" s="21">
        <f t="shared" si="0"/>
        <v>1</v>
      </c>
      <c r="Q15" s="23"/>
      <c r="S15" s="723" t="s">
        <v>168</v>
      </c>
      <c r="T15" s="724" t="s">
        <v>341</v>
      </c>
      <c r="U15" s="18">
        <f>7*15</f>
        <v>105</v>
      </c>
      <c r="X15" s="25" t="s">
        <v>31</v>
      </c>
      <c r="Y15" s="25" t="s">
        <v>32</v>
      </c>
    </row>
    <row r="16" spans="1:25" ht="12.75" customHeight="1" x14ac:dyDescent="0.25">
      <c r="A16" s="9"/>
      <c r="B16" s="10">
        <v>5</v>
      </c>
      <c r="C16" s="61" t="s">
        <v>27</v>
      </c>
      <c r="D16" s="63"/>
      <c r="E16" s="73" t="str">
        <f>IF(OR($C$30=C16,$C$31=C16),"R","P")</f>
        <v>P</v>
      </c>
      <c r="F16" s="67">
        <v>2</v>
      </c>
      <c r="G16" s="67">
        <v>2</v>
      </c>
      <c r="H16" s="67">
        <v>2</v>
      </c>
      <c r="I16" s="67">
        <v>2</v>
      </c>
      <c r="J16" s="67">
        <v>2</v>
      </c>
      <c r="K16" s="67">
        <v>2</v>
      </c>
      <c r="L16" s="67">
        <v>1</v>
      </c>
      <c r="M16" s="67">
        <v>1</v>
      </c>
      <c r="N16" s="67">
        <v>1</v>
      </c>
      <c r="O16" s="67">
        <v>1</v>
      </c>
      <c r="P16" s="21">
        <f t="shared" si="0"/>
        <v>8</v>
      </c>
      <c r="Q16" s="23"/>
      <c r="S16" s="55"/>
      <c r="T16" s="56"/>
      <c r="U16" s="23"/>
      <c r="V16" s="23"/>
      <c r="X16" s="25" t="s">
        <v>34</v>
      </c>
      <c r="Y16" s="25" t="s">
        <v>35</v>
      </c>
    </row>
    <row r="17" spans="1:25" ht="12.75" customHeight="1" x14ac:dyDescent="0.25">
      <c r="A17" s="9"/>
      <c r="B17" s="10">
        <v>6</v>
      </c>
      <c r="C17" s="61" t="s">
        <v>30</v>
      </c>
      <c r="D17" s="78"/>
      <c r="E17" s="73" t="str">
        <f>IF(OR($C$30=C17,$C$31=C17),"R","P")</f>
        <v>P</v>
      </c>
      <c r="F17" s="67"/>
      <c r="G17" s="67"/>
      <c r="H17" s="67"/>
      <c r="I17" s="67"/>
      <c r="J17" s="67"/>
      <c r="K17" s="67"/>
      <c r="L17" s="67">
        <v>1</v>
      </c>
      <c r="M17" s="67">
        <v>1</v>
      </c>
      <c r="N17" s="67">
        <v>1</v>
      </c>
      <c r="O17" s="67">
        <v>1</v>
      </c>
      <c r="P17" s="21">
        <f t="shared" si="0"/>
        <v>2</v>
      </c>
      <c r="Q17" s="23"/>
      <c r="X17" s="25" t="s">
        <v>36</v>
      </c>
      <c r="Y17" s="25" t="s">
        <v>37</v>
      </c>
    </row>
    <row r="18" spans="1:25" ht="12.75" customHeight="1" x14ac:dyDescent="0.25">
      <c r="A18" s="9"/>
      <c r="B18" s="10">
        <v>7</v>
      </c>
      <c r="C18" s="512" t="s">
        <v>33</v>
      </c>
      <c r="D18" s="448"/>
      <c r="E18" s="449"/>
      <c r="F18" s="67"/>
      <c r="G18" s="67"/>
      <c r="H18" s="67">
        <v>1</v>
      </c>
      <c r="I18" s="67">
        <v>1</v>
      </c>
      <c r="J18" s="67">
        <v>1</v>
      </c>
      <c r="K18" s="67">
        <v>1</v>
      </c>
      <c r="L18" s="67"/>
      <c r="M18" s="67"/>
      <c r="N18" s="67"/>
      <c r="O18" s="67"/>
      <c r="P18" s="21">
        <f t="shared" si="0"/>
        <v>2</v>
      </c>
      <c r="Q18" s="23"/>
      <c r="X18" s="25" t="s">
        <v>38</v>
      </c>
      <c r="Y18" s="25" t="s">
        <v>39</v>
      </c>
    </row>
    <row r="19" spans="1:25" ht="12.75" customHeight="1" x14ac:dyDescent="0.25">
      <c r="A19" s="9"/>
      <c r="B19" s="10">
        <v>8</v>
      </c>
      <c r="C19" s="61" t="s">
        <v>32</v>
      </c>
      <c r="D19" s="63"/>
      <c r="E19" s="73" t="str">
        <f t="shared" ref="E19:E24" si="1">IF(OR($C$30=C19,$C$31=C19),"R","P")</f>
        <v>P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67"/>
      <c r="O19" s="67"/>
      <c r="P19" s="21">
        <f t="shared" si="0"/>
        <v>4</v>
      </c>
      <c r="Q19" s="454">
        <f>SUM(P19:P22)</f>
        <v>16</v>
      </c>
      <c r="X19" s="25"/>
      <c r="Y19" s="25" t="s">
        <v>40</v>
      </c>
    </row>
    <row r="20" spans="1:25" ht="12.75" customHeight="1" x14ac:dyDescent="0.25">
      <c r="A20" s="9"/>
      <c r="B20" s="10">
        <v>9</v>
      </c>
      <c r="C20" s="61" t="s">
        <v>35</v>
      </c>
      <c r="D20" s="63"/>
      <c r="E20" s="73" t="str">
        <f t="shared" si="1"/>
        <v>P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67"/>
      <c r="O20" s="67"/>
      <c r="P20" s="21">
        <f t="shared" si="0"/>
        <v>4</v>
      </c>
      <c r="Q20" s="460"/>
      <c r="S20" t="s">
        <v>67</v>
      </c>
      <c r="X20" s="25"/>
      <c r="Y20" s="25" t="s">
        <v>41</v>
      </c>
    </row>
    <row r="21" spans="1:25" ht="12.75" customHeight="1" x14ac:dyDescent="0.25">
      <c r="A21" s="9"/>
      <c r="B21" s="10">
        <v>10</v>
      </c>
      <c r="C21" s="61" t="s">
        <v>37</v>
      </c>
      <c r="D21" s="63"/>
      <c r="E21" s="73" t="str">
        <f t="shared" si="1"/>
        <v>P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67"/>
      <c r="O21" s="67"/>
      <c r="P21" s="21">
        <f t="shared" si="0"/>
        <v>4</v>
      </c>
      <c r="Q21" s="460"/>
      <c r="T21" s="15" t="s">
        <v>68</v>
      </c>
      <c r="U21" s="55" t="s">
        <v>69</v>
      </c>
      <c r="X21" s="5"/>
      <c r="Y21" s="5"/>
    </row>
    <row r="22" spans="1:25" ht="12.75" customHeight="1" x14ac:dyDescent="0.25">
      <c r="A22" s="9"/>
      <c r="B22" s="10">
        <v>11</v>
      </c>
      <c r="C22" s="61" t="s">
        <v>39</v>
      </c>
      <c r="D22" s="63"/>
      <c r="E22" s="73" t="str">
        <f t="shared" si="1"/>
        <v>P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67"/>
      <c r="O22" s="67"/>
      <c r="P22" s="21">
        <f t="shared" si="0"/>
        <v>4</v>
      </c>
      <c r="Q22" s="455"/>
      <c r="T22" s="15" t="s">
        <v>54</v>
      </c>
      <c r="U22" s="55" t="s">
        <v>70</v>
      </c>
      <c r="X22" s="5"/>
      <c r="Y22" s="5"/>
    </row>
    <row r="23" spans="1:25" ht="12.75" customHeight="1" x14ac:dyDescent="0.25">
      <c r="A23" s="9"/>
      <c r="B23" s="10">
        <v>12</v>
      </c>
      <c r="C23" s="61" t="s">
        <v>40</v>
      </c>
      <c r="D23" s="78"/>
      <c r="E23" s="73" t="str">
        <f t="shared" si="1"/>
        <v>R</v>
      </c>
      <c r="F23" s="67">
        <v>2</v>
      </c>
      <c r="G23" s="67">
        <v>2</v>
      </c>
      <c r="H23" s="67">
        <v>2</v>
      </c>
      <c r="I23" s="67">
        <v>2</v>
      </c>
      <c r="J23" s="67">
        <v>3</v>
      </c>
      <c r="K23" s="67">
        <v>3</v>
      </c>
      <c r="L23" s="67">
        <v>3</v>
      </c>
      <c r="M23" s="67">
        <v>3</v>
      </c>
      <c r="N23" s="67">
        <v>4</v>
      </c>
      <c r="O23" s="67">
        <v>4</v>
      </c>
      <c r="P23" s="21">
        <f t="shared" si="0"/>
        <v>14</v>
      </c>
      <c r="Q23" s="23"/>
      <c r="T23" s="15" t="s">
        <v>71</v>
      </c>
      <c r="U23" s="55" t="s">
        <v>72</v>
      </c>
    </row>
    <row r="24" spans="1:25" ht="12.75" customHeight="1" x14ac:dyDescent="0.25">
      <c r="A24" s="9"/>
      <c r="B24" s="10">
        <v>13</v>
      </c>
      <c r="C24" s="512" t="s">
        <v>41</v>
      </c>
      <c r="D24" s="448"/>
      <c r="E24" s="73" t="str">
        <f t="shared" si="1"/>
        <v>P</v>
      </c>
      <c r="F24" s="67">
        <v>1</v>
      </c>
      <c r="G24" s="67">
        <v>1</v>
      </c>
      <c r="H24" s="67">
        <v>1</v>
      </c>
      <c r="I24" s="67">
        <v>1</v>
      </c>
      <c r="J24" s="67">
        <v>1</v>
      </c>
      <c r="K24" s="67">
        <v>1</v>
      </c>
      <c r="L24" s="67"/>
      <c r="M24" s="67"/>
      <c r="N24" s="67"/>
      <c r="O24" s="67"/>
      <c r="P24" s="21">
        <f t="shared" si="0"/>
        <v>3</v>
      </c>
      <c r="Q24" s="23"/>
      <c r="T24" s="15" t="s">
        <v>58</v>
      </c>
      <c r="U24" s="55" t="s">
        <v>73</v>
      </c>
    </row>
    <row r="25" spans="1:25" ht="12.75" customHeight="1" x14ac:dyDescent="0.25">
      <c r="A25" s="9"/>
      <c r="B25" s="10">
        <v>14</v>
      </c>
      <c r="C25" s="61" t="s">
        <v>74</v>
      </c>
      <c r="D25" s="78"/>
      <c r="E25" s="73"/>
      <c r="F25" s="67">
        <v>3</v>
      </c>
      <c r="G25" s="67">
        <v>3</v>
      </c>
      <c r="H25" s="67">
        <v>3</v>
      </c>
      <c r="I25" s="67">
        <v>3</v>
      </c>
      <c r="J25" s="67">
        <v>3</v>
      </c>
      <c r="K25" s="67">
        <v>3</v>
      </c>
      <c r="L25" s="67">
        <v>3</v>
      </c>
      <c r="M25" s="67">
        <v>3</v>
      </c>
      <c r="N25" s="67">
        <v>3</v>
      </c>
      <c r="O25" s="67">
        <v>3</v>
      </c>
      <c r="P25" s="21">
        <f t="shared" si="0"/>
        <v>15</v>
      </c>
      <c r="Q25" s="23"/>
    </row>
    <row r="26" spans="1:25" ht="12.75" customHeight="1" x14ac:dyDescent="0.25">
      <c r="A26" s="9"/>
      <c r="B26" s="10">
        <v>15</v>
      </c>
      <c r="C26" s="61" t="s">
        <v>75</v>
      </c>
      <c r="D26" s="78"/>
      <c r="E26" s="73"/>
      <c r="F26" s="67">
        <v>1</v>
      </c>
      <c r="G26" s="67">
        <v>1</v>
      </c>
      <c r="H26" s="67"/>
      <c r="I26" s="67"/>
      <c r="J26" s="67"/>
      <c r="K26" s="67"/>
      <c r="L26" s="67"/>
      <c r="M26" s="67"/>
      <c r="N26" s="67"/>
      <c r="O26" s="67"/>
      <c r="P26" s="21">
        <f t="shared" si="0"/>
        <v>1</v>
      </c>
      <c r="Q26" s="23"/>
    </row>
    <row r="27" spans="1:25" ht="12.75" customHeight="1" x14ac:dyDescent="0.25">
      <c r="A27" s="9"/>
      <c r="B27" s="10">
        <v>16</v>
      </c>
      <c r="C27" s="61" t="s">
        <v>76</v>
      </c>
      <c r="D27" s="78"/>
      <c r="E27" s="73"/>
      <c r="F27" s="67">
        <v>1</v>
      </c>
      <c r="G27" s="67">
        <v>1</v>
      </c>
      <c r="H27" s="67">
        <v>1</v>
      </c>
      <c r="I27" s="67">
        <v>1</v>
      </c>
      <c r="J27" s="67">
        <v>1</v>
      </c>
      <c r="K27" s="67">
        <v>1</v>
      </c>
      <c r="L27" s="67">
        <v>1</v>
      </c>
      <c r="M27" s="67">
        <v>1</v>
      </c>
      <c r="N27" s="67">
        <v>1</v>
      </c>
      <c r="O27" s="67">
        <v>1</v>
      </c>
      <c r="P27" s="21">
        <f t="shared" si="0"/>
        <v>5</v>
      </c>
      <c r="Q27" s="23"/>
    </row>
    <row r="28" spans="1:25" ht="12.75" customHeight="1" x14ac:dyDescent="0.25">
      <c r="B28" s="544" t="s">
        <v>77</v>
      </c>
      <c r="C28" s="513"/>
      <c r="D28" s="513"/>
      <c r="E28" s="545"/>
      <c r="F28" s="383">
        <f t="shared" ref="F28:O28" si="2">SUM(F12:F27)</f>
        <v>22</v>
      </c>
      <c r="G28" s="383">
        <f t="shared" si="2"/>
        <v>22</v>
      </c>
      <c r="H28" s="383">
        <f t="shared" si="2"/>
        <v>21</v>
      </c>
      <c r="I28" s="383">
        <f t="shared" si="2"/>
        <v>21</v>
      </c>
      <c r="J28" s="383">
        <f t="shared" si="2"/>
        <v>22</v>
      </c>
      <c r="K28" s="383">
        <f t="shared" si="2"/>
        <v>22</v>
      </c>
      <c r="L28" s="383">
        <f t="shared" si="2"/>
        <v>20</v>
      </c>
      <c r="M28" s="383">
        <f t="shared" si="2"/>
        <v>20</v>
      </c>
      <c r="N28" s="383">
        <f t="shared" si="2"/>
        <v>18</v>
      </c>
      <c r="O28" s="383">
        <f t="shared" si="2"/>
        <v>18</v>
      </c>
      <c r="P28" s="383">
        <f t="shared" si="0"/>
        <v>103</v>
      </c>
      <c r="Q28" s="23"/>
      <c r="S28" s="15"/>
      <c r="T28" s="64"/>
      <c r="X28" s="64"/>
    </row>
    <row r="29" spans="1:25" ht="12.75" customHeight="1" x14ac:dyDescent="0.25">
      <c r="B29" s="542" t="s">
        <v>78</v>
      </c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23"/>
      <c r="S29" s="15"/>
      <c r="X29" s="64"/>
    </row>
    <row r="30" spans="1:25" ht="12.75" customHeight="1" x14ac:dyDescent="0.25">
      <c r="B30" s="70">
        <v>1</v>
      </c>
      <c r="C30" s="51" t="s">
        <v>25</v>
      </c>
      <c r="D30" s="89" t="s">
        <v>54</v>
      </c>
      <c r="E30" s="18"/>
      <c r="F30" s="426"/>
      <c r="G30" s="426"/>
      <c r="H30" s="426"/>
      <c r="I30" s="426"/>
      <c r="J30" s="426">
        <v>1</v>
      </c>
      <c r="K30" s="426">
        <v>1</v>
      </c>
      <c r="L30" s="426">
        <v>1</v>
      </c>
      <c r="M30" s="426">
        <v>1</v>
      </c>
      <c r="N30" s="426">
        <v>1</v>
      </c>
      <c r="O30" s="426">
        <v>1</v>
      </c>
      <c r="P30" s="49">
        <f t="shared" ref="P30:P51" si="3">SUM(F30:O30)/2</f>
        <v>3</v>
      </c>
      <c r="Q30" s="23"/>
      <c r="U30" s="64"/>
      <c r="V30" s="64"/>
      <c r="W30" s="64"/>
      <c r="X30" s="64"/>
    </row>
    <row r="31" spans="1:25" ht="12.75" customHeight="1" x14ac:dyDescent="0.25">
      <c r="B31" s="75">
        <v>2</v>
      </c>
      <c r="C31" s="51" t="s">
        <v>40</v>
      </c>
      <c r="D31" s="51"/>
      <c r="E31" s="18"/>
      <c r="F31" s="426">
        <v>1</v>
      </c>
      <c r="G31" s="426">
        <v>1</v>
      </c>
      <c r="H31" s="426">
        <v>1</v>
      </c>
      <c r="I31" s="426">
        <v>1</v>
      </c>
      <c r="J31" s="426">
        <v>1</v>
      </c>
      <c r="K31" s="426">
        <v>1</v>
      </c>
      <c r="L31" s="426">
        <v>1</v>
      </c>
      <c r="M31" s="426">
        <v>1</v>
      </c>
      <c r="N31" s="426">
        <v>1</v>
      </c>
      <c r="O31" s="426">
        <v>1</v>
      </c>
      <c r="P31" s="49">
        <f t="shared" si="3"/>
        <v>5</v>
      </c>
      <c r="Q31" s="23"/>
      <c r="U31" s="64"/>
      <c r="V31" s="64"/>
      <c r="W31" s="64"/>
      <c r="X31" s="64"/>
    </row>
    <row r="32" spans="1:25" ht="12.75" customHeight="1" x14ac:dyDescent="0.25">
      <c r="B32" s="447" t="s">
        <v>84</v>
      </c>
      <c r="C32" s="448"/>
      <c r="D32" s="448"/>
      <c r="E32" s="449"/>
      <c r="F32" s="93">
        <f t="shared" ref="F32:O32" si="4">SUM(F30:F31)</f>
        <v>1</v>
      </c>
      <c r="G32" s="93">
        <f t="shared" si="4"/>
        <v>1</v>
      </c>
      <c r="H32" s="93">
        <f t="shared" si="4"/>
        <v>1</v>
      </c>
      <c r="I32" s="93">
        <f t="shared" si="4"/>
        <v>1</v>
      </c>
      <c r="J32" s="93">
        <f t="shared" si="4"/>
        <v>2</v>
      </c>
      <c r="K32" s="93">
        <f t="shared" si="4"/>
        <v>2</v>
      </c>
      <c r="L32" s="93">
        <f t="shared" si="4"/>
        <v>2</v>
      </c>
      <c r="M32" s="93">
        <f t="shared" si="4"/>
        <v>2</v>
      </c>
      <c r="N32" s="93">
        <f t="shared" si="4"/>
        <v>2</v>
      </c>
      <c r="O32" s="93">
        <f t="shared" si="4"/>
        <v>2</v>
      </c>
      <c r="P32" s="96">
        <f t="shared" si="3"/>
        <v>8</v>
      </c>
      <c r="Q32" s="23"/>
      <c r="S32" s="15"/>
      <c r="T32" s="64"/>
      <c r="U32" s="64"/>
      <c r="V32" s="64"/>
      <c r="W32" s="64"/>
      <c r="X32" s="64"/>
    </row>
    <row r="33" spans="1:26" ht="12.75" customHeight="1" x14ac:dyDescent="0.25">
      <c r="A33" s="158">
        <f t="shared" ref="A33:A51" si="5">LEN(C33)</f>
        <v>19</v>
      </c>
      <c r="B33" s="454">
        <v>17</v>
      </c>
      <c r="C33" s="511" t="s">
        <v>85</v>
      </c>
      <c r="D33" s="451"/>
      <c r="E33" s="97" t="s">
        <v>163</v>
      </c>
      <c r="F33" s="99"/>
      <c r="G33" s="99"/>
      <c r="H33" s="99"/>
      <c r="I33" s="99"/>
      <c r="J33" s="99">
        <v>2</v>
      </c>
      <c r="K33" s="99">
        <v>2</v>
      </c>
      <c r="L33" s="99"/>
      <c r="M33" s="99"/>
      <c r="N33" s="99"/>
      <c r="O33" s="99"/>
      <c r="P33" s="101">
        <f t="shared" si="3"/>
        <v>2</v>
      </c>
      <c r="Q33" s="23"/>
    </row>
    <row r="34" spans="1:26" ht="12.75" customHeight="1" x14ac:dyDescent="0.25">
      <c r="A34" s="158">
        <f t="shared" si="5"/>
        <v>0</v>
      </c>
      <c r="B34" s="455"/>
      <c r="C34" s="452"/>
      <c r="D34" s="453"/>
      <c r="E34" s="97" t="s">
        <v>165</v>
      </c>
      <c r="F34" s="99"/>
      <c r="G34" s="99"/>
      <c r="H34" s="99"/>
      <c r="I34" s="99"/>
      <c r="J34" s="99"/>
      <c r="K34" s="99"/>
      <c r="L34" s="99">
        <v>2</v>
      </c>
      <c r="M34" s="99">
        <v>2</v>
      </c>
      <c r="N34" s="99"/>
      <c r="O34" s="99"/>
      <c r="P34" s="101">
        <f t="shared" si="3"/>
        <v>2</v>
      </c>
      <c r="Q34" s="23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2.75" customHeight="1" x14ac:dyDescent="0.25">
      <c r="A35" s="158">
        <f t="shared" si="5"/>
        <v>8</v>
      </c>
      <c r="B35" s="10">
        <v>18</v>
      </c>
      <c r="C35" s="499" t="s">
        <v>179</v>
      </c>
      <c r="D35" s="449"/>
      <c r="E35" s="82" t="s">
        <v>163</v>
      </c>
      <c r="F35" s="104">
        <v>2</v>
      </c>
      <c r="G35" s="104">
        <v>2</v>
      </c>
      <c r="H35" s="104"/>
      <c r="I35" s="104"/>
      <c r="J35" s="104"/>
      <c r="K35" s="104"/>
      <c r="L35" s="104"/>
      <c r="M35" s="104"/>
      <c r="N35" s="104"/>
      <c r="O35" s="104"/>
      <c r="P35" s="101">
        <f t="shared" si="3"/>
        <v>2</v>
      </c>
      <c r="Q35" s="23"/>
      <c r="S35" s="56"/>
      <c r="T35" s="105"/>
    </row>
    <row r="36" spans="1:26" ht="12.75" customHeight="1" x14ac:dyDescent="0.25">
      <c r="A36" s="158">
        <f t="shared" si="5"/>
        <v>14</v>
      </c>
      <c r="B36" s="10">
        <v>19</v>
      </c>
      <c r="C36" s="499" t="s">
        <v>185</v>
      </c>
      <c r="D36" s="449"/>
      <c r="E36" s="82" t="s">
        <v>163</v>
      </c>
      <c r="F36" s="104">
        <v>2</v>
      </c>
      <c r="G36" s="104">
        <v>2</v>
      </c>
      <c r="H36" s="104">
        <v>1</v>
      </c>
      <c r="I36" s="104">
        <v>1</v>
      </c>
      <c r="J36" s="104"/>
      <c r="K36" s="104" t="s">
        <v>186</v>
      </c>
      <c r="L36" s="104"/>
      <c r="M36" s="104"/>
      <c r="N36" s="104"/>
      <c r="O36" s="104"/>
      <c r="P36" s="101">
        <f t="shared" si="3"/>
        <v>3</v>
      </c>
      <c r="Q36" s="23"/>
    </row>
    <row r="37" spans="1:26" ht="12.75" customHeight="1" x14ac:dyDescent="0.25">
      <c r="A37" s="158">
        <f t="shared" si="5"/>
        <v>21</v>
      </c>
      <c r="B37" s="10">
        <v>20</v>
      </c>
      <c r="C37" s="548" t="s">
        <v>234</v>
      </c>
      <c r="D37" s="449"/>
      <c r="E37" s="82" t="s">
        <v>163</v>
      </c>
      <c r="F37" s="104">
        <v>2</v>
      </c>
      <c r="G37" s="104">
        <v>2</v>
      </c>
      <c r="H37" s="104">
        <v>3</v>
      </c>
      <c r="I37" s="104">
        <v>3</v>
      </c>
      <c r="J37" s="104"/>
      <c r="K37" s="104"/>
      <c r="L37" s="104"/>
      <c r="M37" s="104"/>
      <c r="N37" s="104"/>
      <c r="O37" s="104"/>
      <c r="P37" s="101">
        <f t="shared" si="3"/>
        <v>5</v>
      </c>
      <c r="Q37" s="23"/>
    </row>
    <row r="38" spans="1:26" ht="12.75" customHeight="1" x14ac:dyDescent="0.25">
      <c r="A38" s="158">
        <f t="shared" si="5"/>
        <v>16</v>
      </c>
      <c r="B38" s="10">
        <v>21</v>
      </c>
      <c r="C38" s="499" t="s">
        <v>188</v>
      </c>
      <c r="D38" s="449"/>
      <c r="E38" s="82" t="s">
        <v>163</v>
      </c>
      <c r="F38" s="104">
        <v>2</v>
      </c>
      <c r="G38" s="104">
        <v>2</v>
      </c>
      <c r="H38" s="104">
        <v>2</v>
      </c>
      <c r="I38" s="104">
        <v>2</v>
      </c>
      <c r="J38" s="104">
        <v>1</v>
      </c>
      <c r="K38" s="104">
        <v>1</v>
      </c>
      <c r="L38" s="104"/>
      <c r="M38" s="104" t="s">
        <v>186</v>
      </c>
      <c r="N38" s="104"/>
      <c r="O38" s="104"/>
      <c r="P38" s="101">
        <f t="shared" si="3"/>
        <v>5</v>
      </c>
      <c r="Q38" s="23"/>
    </row>
    <row r="39" spans="1:26" ht="12.75" customHeight="1" x14ac:dyDescent="0.25">
      <c r="A39" s="158">
        <f t="shared" si="5"/>
        <v>21</v>
      </c>
      <c r="B39" s="10">
        <v>22</v>
      </c>
      <c r="C39" s="499" t="s">
        <v>190</v>
      </c>
      <c r="D39" s="449"/>
      <c r="E39" s="82" t="s">
        <v>165</v>
      </c>
      <c r="F39" s="104"/>
      <c r="G39" s="104"/>
      <c r="H39" s="104"/>
      <c r="I39" s="104"/>
      <c r="J39" s="104">
        <v>2</v>
      </c>
      <c r="K39" s="104">
        <v>2</v>
      </c>
      <c r="L39" s="104">
        <v>2</v>
      </c>
      <c r="M39" s="104">
        <v>2</v>
      </c>
      <c r="N39" s="104">
        <v>2</v>
      </c>
      <c r="O39" s="104"/>
      <c r="P39" s="101">
        <f t="shared" si="3"/>
        <v>5</v>
      </c>
      <c r="Q39" s="23"/>
    </row>
    <row r="40" spans="1:26" ht="12.75" customHeight="1" x14ac:dyDescent="0.25">
      <c r="A40" s="158">
        <f t="shared" si="5"/>
        <v>9</v>
      </c>
      <c r="B40" s="10">
        <v>23</v>
      </c>
      <c r="C40" s="499" t="s">
        <v>192</v>
      </c>
      <c r="D40" s="449"/>
      <c r="E40" s="82" t="s">
        <v>165</v>
      </c>
      <c r="F40" s="104"/>
      <c r="G40" s="104"/>
      <c r="H40" s="104">
        <v>2</v>
      </c>
      <c r="I40" s="104">
        <v>2</v>
      </c>
      <c r="J40" s="104">
        <v>2</v>
      </c>
      <c r="K40" s="104">
        <v>2</v>
      </c>
      <c r="L40" s="104"/>
      <c r="M40" s="104"/>
      <c r="N40" s="104"/>
      <c r="O40" s="104"/>
      <c r="P40" s="101">
        <f t="shared" si="3"/>
        <v>4</v>
      </c>
      <c r="Q40" s="23"/>
    </row>
    <row r="41" spans="1:26" ht="12.75" customHeight="1" x14ac:dyDescent="0.25">
      <c r="B41" s="86" t="s">
        <v>95</v>
      </c>
      <c r="C41" s="154"/>
      <c r="D41" s="87"/>
      <c r="E41" s="87"/>
      <c r="F41" s="113">
        <f t="shared" ref="F41:O41" si="6">SUM(F33:F40)</f>
        <v>8</v>
      </c>
      <c r="G41" s="113">
        <f t="shared" si="6"/>
        <v>8</v>
      </c>
      <c r="H41" s="113">
        <f t="shared" si="6"/>
        <v>8</v>
      </c>
      <c r="I41" s="113">
        <f t="shared" si="6"/>
        <v>8</v>
      </c>
      <c r="J41" s="113">
        <f t="shared" si="6"/>
        <v>7</v>
      </c>
      <c r="K41" s="113">
        <f t="shared" si="6"/>
        <v>7</v>
      </c>
      <c r="L41" s="113">
        <f t="shared" si="6"/>
        <v>4</v>
      </c>
      <c r="M41" s="113">
        <f t="shared" si="6"/>
        <v>4</v>
      </c>
      <c r="N41" s="113">
        <f t="shared" si="6"/>
        <v>2</v>
      </c>
      <c r="O41" s="113">
        <f t="shared" si="6"/>
        <v>0</v>
      </c>
      <c r="P41" s="113">
        <f t="shared" si="3"/>
        <v>28</v>
      </c>
      <c r="Q41" s="23"/>
    </row>
    <row r="42" spans="1:26" ht="12.75" customHeight="1" x14ac:dyDescent="0.25">
      <c r="A42" s="158">
        <f t="shared" si="5"/>
        <v>35</v>
      </c>
      <c r="B42" s="454">
        <v>24</v>
      </c>
      <c r="C42" s="500" t="s">
        <v>195</v>
      </c>
      <c r="D42" s="451"/>
      <c r="E42" s="82" t="s">
        <v>163</v>
      </c>
      <c r="F42" s="104">
        <v>1</v>
      </c>
      <c r="G42" s="104">
        <v>1</v>
      </c>
      <c r="H42" s="104">
        <v>1</v>
      </c>
      <c r="I42" s="104">
        <v>1</v>
      </c>
      <c r="J42" s="104">
        <v>1</v>
      </c>
      <c r="K42" s="104">
        <v>1</v>
      </c>
      <c r="L42" s="104"/>
      <c r="M42" s="104"/>
      <c r="N42" s="104"/>
      <c r="O42" s="104"/>
      <c r="P42" s="101">
        <f t="shared" si="3"/>
        <v>3</v>
      </c>
      <c r="Q42" s="23"/>
    </row>
    <row r="43" spans="1:26" ht="12.75" customHeight="1" x14ac:dyDescent="0.25">
      <c r="A43" s="158">
        <f t="shared" si="5"/>
        <v>0</v>
      </c>
      <c r="B43" s="455"/>
      <c r="C43" s="452"/>
      <c r="D43" s="453"/>
      <c r="E43" s="82" t="s">
        <v>165</v>
      </c>
      <c r="F43" s="104"/>
      <c r="G43" s="104"/>
      <c r="H43" s="104"/>
      <c r="I43" s="104"/>
      <c r="J43" s="104"/>
      <c r="K43" s="104"/>
      <c r="L43" s="104">
        <v>3</v>
      </c>
      <c r="M43" s="104">
        <v>3</v>
      </c>
      <c r="N43" s="104">
        <v>3</v>
      </c>
      <c r="O43" s="104"/>
      <c r="P43" s="101">
        <f t="shared" si="3"/>
        <v>4.5</v>
      </c>
      <c r="Q43" s="23"/>
    </row>
    <row r="44" spans="1:26" ht="12.75" customHeight="1" x14ac:dyDescent="0.25">
      <c r="A44" s="158">
        <f t="shared" si="5"/>
        <v>19</v>
      </c>
      <c r="B44" s="418">
        <v>25</v>
      </c>
      <c r="C44" s="546" t="s">
        <v>196</v>
      </c>
      <c r="D44" s="547"/>
      <c r="E44" s="82" t="s">
        <v>163</v>
      </c>
      <c r="F44" s="104">
        <v>2</v>
      </c>
      <c r="G44" s="104">
        <v>2</v>
      </c>
      <c r="H44" s="104">
        <v>3</v>
      </c>
      <c r="I44" s="104">
        <v>3</v>
      </c>
      <c r="J44" s="104">
        <v>3</v>
      </c>
      <c r="K44" s="104">
        <v>3</v>
      </c>
      <c r="L44" s="104"/>
      <c r="M44" s="104"/>
      <c r="N44" s="104"/>
      <c r="O44" s="104"/>
      <c r="P44" s="101">
        <f t="shared" si="3"/>
        <v>8</v>
      </c>
      <c r="Q44" s="23"/>
    </row>
    <row r="45" spans="1:26" ht="12.75" customHeight="1" x14ac:dyDescent="0.25">
      <c r="A45" s="158">
        <f t="shared" si="5"/>
        <v>21</v>
      </c>
      <c r="B45" s="18">
        <v>26</v>
      </c>
      <c r="C45" s="499" t="s">
        <v>197</v>
      </c>
      <c r="D45" s="449"/>
      <c r="E45" s="82" t="s">
        <v>165</v>
      </c>
      <c r="F45" s="104"/>
      <c r="G45" s="104"/>
      <c r="H45" s="104">
        <v>1</v>
      </c>
      <c r="I45" s="104">
        <v>1</v>
      </c>
      <c r="J45" s="104">
        <v>1</v>
      </c>
      <c r="K45" s="104">
        <v>1</v>
      </c>
      <c r="L45" s="104">
        <v>2</v>
      </c>
      <c r="M45" s="104">
        <v>2</v>
      </c>
      <c r="N45" s="104"/>
      <c r="O45" s="104"/>
      <c r="P45" s="101">
        <f t="shared" si="3"/>
        <v>4</v>
      </c>
      <c r="Q45" s="23"/>
    </row>
    <row r="46" spans="1:26" ht="12.75" customHeight="1" x14ac:dyDescent="0.25">
      <c r="A46" s="158">
        <f t="shared" si="5"/>
        <v>32</v>
      </c>
      <c r="B46" s="18">
        <v>27</v>
      </c>
      <c r="C46" s="499" t="s">
        <v>198</v>
      </c>
      <c r="D46" s="449"/>
      <c r="E46" s="82" t="s">
        <v>165</v>
      </c>
      <c r="F46" s="104"/>
      <c r="G46" s="104"/>
      <c r="H46" s="104"/>
      <c r="I46" s="104"/>
      <c r="J46" s="104"/>
      <c r="K46" s="104"/>
      <c r="L46" s="104">
        <v>3</v>
      </c>
      <c r="M46" s="104">
        <v>3</v>
      </c>
      <c r="N46" s="104">
        <v>1</v>
      </c>
      <c r="O46" s="104"/>
      <c r="P46" s="101">
        <f t="shared" si="3"/>
        <v>3.5</v>
      </c>
      <c r="Q46" s="23"/>
    </row>
    <row r="47" spans="1:26" ht="12.75" customHeight="1" x14ac:dyDescent="0.25">
      <c r="A47" s="158">
        <f t="shared" si="5"/>
        <v>20</v>
      </c>
      <c r="B47" s="18">
        <v>28</v>
      </c>
      <c r="C47" s="499" t="s">
        <v>199</v>
      </c>
      <c r="D47" s="449"/>
      <c r="E47" s="82" t="s">
        <v>165</v>
      </c>
      <c r="F47" s="104"/>
      <c r="G47" s="104"/>
      <c r="H47" s="104"/>
      <c r="I47" s="104"/>
      <c r="J47" s="104"/>
      <c r="K47" s="104"/>
      <c r="L47" s="104">
        <v>1</v>
      </c>
      <c r="M47" s="104">
        <v>1</v>
      </c>
      <c r="N47" s="104">
        <v>1</v>
      </c>
      <c r="O47" s="104"/>
      <c r="P47" s="101">
        <f t="shared" si="3"/>
        <v>1.5</v>
      </c>
      <c r="Q47" s="23"/>
    </row>
    <row r="48" spans="1:26" s="432" customFormat="1" ht="12.75" customHeight="1" x14ac:dyDescent="0.25">
      <c r="A48" s="398">
        <f t="shared" si="5"/>
        <v>22</v>
      </c>
      <c r="B48" s="18">
        <v>29</v>
      </c>
      <c r="C48" s="501" t="s">
        <v>326</v>
      </c>
      <c r="D48" s="502"/>
      <c r="E48" s="440" t="s">
        <v>341</v>
      </c>
      <c r="F48" s="104"/>
      <c r="G48" s="104"/>
      <c r="H48" s="104"/>
      <c r="I48" s="104"/>
      <c r="J48" s="104"/>
      <c r="K48" s="104"/>
      <c r="L48" s="104"/>
      <c r="M48" s="104"/>
      <c r="N48" s="104"/>
      <c r="O48" s="83">
        <v>3</v>
      </c>
      <c r="P48" s="101">
        <f t="shared" si="3"/>
        <v>1.5</v>
      </c>
      <c r="Q48" s="23"/>
    </row>
    <row r="49" spans="1:25" ht="12.75" customHeight="1" x14ac:dyDescent="0.25">
      <c r="A49" s="158">
        <f t="shared" si="5"/>
        <v>32</v>
      </c>
      <c r="B49" s="18">
        <v>30</v>
      </c>
      <c r="C49" s="497" t="s">
        <v>327</v>
      </c>
      <c r="D49" s="498"/>
      <c r="E49" s="126" t="s">
        <v>341</v>
      </c>
      <c r="F49" s="104"/>
      <c r="G49" s="104"/>
      <c r="H49" s="104"/>
      <c r="I49" s="104"/>
      <c r="J49" s="104"/>
      <c r="K49" s="104"/>
      <c r="L49" s="104"/>
      <c r="M49" s="104"/>
      <c r="N49" s="104"/>
      <c r="O49" s="95">
        <v>4</v>
      </c>
      <c r="P49" s="101">
        <f t="shared" si="3"/>
        <v>2</v>
      </c>
      <c r="Q49" s="23"/>
    </row>
    <row r="50" spans="1:25" ht="12.75" customHeight="1" x14ac:dyDescent="0.25">
      <c r="A50" s="158">
        <f t="shared" si="5"/>
        <v>17</v>
      </c>
      <c r="B50" s="454">
        <v>31</v>
      </c>
      <c r="C50" s="500" t="s">
        <v>101</v>
      </c>
      <c r="D50" s="451"/>
      <c r="E50" s="126" t="s">
        <v>163</v>
      </c>
      <c r="F50" s="128"/>
      <c r="G50" s="128"/>
      <c r="H50" s="128"/>
      <c r="I50" s="128"/>
      <c r="J50" s="128"/>
      <c r="K50" s="128" t="s">
        <v>102</v>
      </c>
      <c r="L50" s="128"/>
      <c r="M50" s="128"/>
      <c r="N50" s="128"/>
      <c r="O50" s="128"/>
      <c r="P50" s="101">
        <f t="shared" si="3"/>
        <v>0</v>
      </c>
      <c r="Q50" s="23"/>
    </row>
    <row r="51" spans="1:25" ht="12.75" customHeight="1" x14ac:dyDescent="0.25">
      <c r="A51" s="158">
        <f t="shared" si="5"/>
        <v>0</v>
      </c>
      <c r="B51" s="455"/>
      <c r="C51" s="452"/>
      <c r="D51" s="453"/>
      <c r="E51" s="126" t="s">
        <v>165</v>
      </c>
      <c r="F51" s="128"/>
      <c r="G51" s="128"/>
      <c r="H51" s="128"/>
      <c r="I51" s="128"/>
      <c r="J51" s="128"/>
      <c r="K51" s="128"/>
      <c r="L51" s="128"/>
      <c r="M51" s="128" t="s">
        <v>102</v>
      </c>
      <c r="N51" s="128"/>
      <c r="O51" s="128"/>
      <c r="P51" s="101">
        <f t="shared" si="3"/>
        <v>0</v>
      </c>
      <c r="Q51" s="23"/>
    </row>
    <row r="52" spans="1:25" ht="12.75" customHeight="1" x14ac:dyDescent="0.25">
      <c r="B52" s="129" t="s">
        <v>103</v>
      </c>
      <c r="C52" s="131"/>
      <c r="D52" s="133"/>
      <c r="E52" s="133"/>
      <c r="F52" s="134">
        <f t="shared" ref="F52:P52" si="7">SUM(F42:F51)</f>
        <v>3</v>
      </c>
      <c r="G52" s="134">
        <f t="shared" si="7"/>
        <v>3</v>
      </c>
      <c r="H52" s="134">
        <f t="shared" si="7"/>
        <v>5</v>
      </c>
      <c r="I52" s="134">
        <f t="shared" si="7"/>
        <v>5</v>
      </c>
      <c r="J52" s="134">
        <f t="shared" si="7"/>
        <v>5</v>
      </c>
      <c r="K52" s="134">
        <f t="shared" si="7"/>
        <v>5</v>
      </c>
      <c r="L52" s="134">
        <f t="shared" si="7"/>
        <v>9</v>
      </c>
      <c r="M52" s="134">
        <f t="shared" si="7"/>
        <v>9</v>
      </c>
      <c r="N52" s="134">
        <f t="shared" si="7"/>
        <v>5</v>
      </c>
      <c r="O52" s="134">
        <f t="shared" si="7"/>
        <v>7</v>
      </c>
      <c r="P52" s="113">
        <f t="shared" si="7"/>
        <v>28</v>
      </c>
      <c r="Q52" s="23"/>
    </row>
    <row r="53" spans="1:25" ht="12.75" customHeight="1" x14ac:dyDescent="0.25">
      <c r="B53" s="137" t="s">
        <v>111</v>
      </c>
      <c r="C53" s="139"/>
      <c r="D53" s="141"/>
      <c r="E53" s="142"/>
      <c r="F53" s="145">
        <f t="shared" ref="F53:O53" si="8">SUM(F52,F41)</f>
        <v>11</v>
      </c>
      <c r="G53" s="145">
        <f t="shared" si="8"/>
        <v>11</v>
      </c>
      <c r="H53" s="145">
        <f t="shared" si="8"/>
        <v>13</v>
      </c>
      <c r="I53" s="145">
        <f t="shared" si="8"/>
        <v>13</v>
      </c>
      <c r="J53" s="145">
        <f t="shared" si="8"/>
        <v>12</v>
      </c>
      <c r="K53" s="145">
        <f t="shared" si="8"/>
        <v>12</v>
      </c>
      <c r="L53" s="145">
        <f t="shared" si="8"/>
        <v>13</v>
      </c>
      <c r="M53" s="145">
        <f t="shared" si="8"/>
        <v>13</v>
      </c>
      <c r="N53" s="145">
        <f t="shared" si="8"/>
        <v>7</v>
      </c>
      <c r="O53" s="145">
        <f t="shared" si="8"/>
        <v>7</v>
      </c>
      <c r="P53" s="146">
        <f>SUM(F53:O53)/2</f>
        <v>56</v>
      </c>
      <c r="Q53" s="23"/>
    </row>
    <row r="54" spans="1:25" ht="12.75" customHeight="1" x14ac:dyDescent="0.25">
      <c r="B54" s="526" t="s">
        <v>117</v>
      </c>
      <c r="C54" s="448"/>
      <c r="D54" s="448"/>
      <c r="E54" s="449"/>
      <c r="F54" s="112">
        <v>11</v>
      </c>
      <c r="G54" s="112">
        <v>11</v>
      </c>
      <c r="H54" s="112">
        <v>13</v>
      </c>
      <c r="I54" s="112">
        <v>13</v>
      </c>
      <c r="J54" s="112">
        <v>12</v>
      </c>
      <c r="K54" s="112">
        <v>12</v>
      </c>
      <c r="L54" s="112">
        <v>13</v>
      </c>
      <c r="M54" s="112">
        <v>13</v>
      </c>
      <c r="N54" s="145">
        <v>7</v>
      </c>
      <c r="O54" s="145">
        <v>7</v>
      </c>
      <c r="P54" s="146">
        <f>SUM(F54:M54)/2+N54</f>
        <v>56</v>
      </c>
      <c r="Q54" s="23"/>
      <c r="R54" t="s">
        <v>115</v>
      </c>
    </row>
    <row r="55" spans="1:25" ht="12.75" customHeight="1" x14ac:dyDescent="0.25">
      <c r="B55" s="528" t="s">
        <v>119</v>
      </c>
      <c r="C55" s="448"/>
      <c r="D55" s="448"/>
      <c r="E55" s="449"/>
      <c r="F55" s="152"/>
      <c r="G55" s="8"/>
      <c r="H55" s="8"/>
      <c r="I55" s="8"/>
      <c r="J55" s="8"/>
      <c r="K55" s="8" t="s">
        <v>163</v>
      </c>
      <c r="L55" s="8"/>
      <c r="M55" s="8"/>
      <c r="N55" s="8" t="s">
        <v>165</v>
      </c>
      <c r="O55" s="8"/>
      <c r="P55" s="18">
        <f>COUNTA(F55:O55)</f>
        <v>2</v>
      </c>
      <c r="Q55" s="23"/>
    </row>
    <row r="56" spans="1:25" ht="12.75" customHeight="1" x14ac:dyDescent="0.25">
      <c r="A56" s="5"/>
      <c r="B56" s="155" t="s">
        <v>121</v>
      </c>
      <c r="C56" s="157"/>
      <c r="D56" s="159"/>
      <c r="E56" s="160"/>
      <c r="F56" s="162">
        <f t="shared" ref="F56:O56" si="9">F28+F53</f>
        <v>33</v>
      </c>
      <c r="G56" s="162">
        <f t="shared" si="9"/>
        <v>33</v>
      </c>
      <c r="H56" s="162">
        <f t="shared" si="9"/>
        <v>34</v>
      </c>
      <c r="I56" s="162">
        <f t="shared" si="9"/>
        <v>34</v>
      </c>
      <c r="J56" s="162">
        <f t="shared" si="9"/>
        <v>34</v>
      </c>
      <c r="K56" s="162">
        <f t="shared" si="9"/>
        <v>34</v>
      </c>
      <c r="L56" s="162">
        <f t="shared" si="9"/>
        <v>33</v>
      </c>
      <c r="M56" s="162">
        <f t="shared" si="9"/>
        <v>33</v>
      </c>
      <c r="N56" s="162">
        <f t="shared" si="9"/>
        <v>25</v>
      </c>
      <c r="O56" s="162">
        <f t="shared" si="9"/>
        <v>25</v>
      </c>
      <c r="P56" s="164">
        <f>SUM(F56:O56)</f>
        <v>318</v>
      </c>
      <c r="Q56" s="23"/>
      <c r="R56" s="5"/>
      <c r="S56" s="5"/>
      <c r="T56" s="5"/>
      <c r="U56" s="5"/>
      <c r="V56" s="5"/>
      <c r="W56" s="5"/>
      <c r="X56" s="5"/>
      <c r="Y56" s="5"/>
    </row>
    <row r="57" spans="1:25" ht="29.25" customHeight="1" x14ac:dyDescent="0.25">
      <c r="B57" s="527" t="s">
        <v>61</v>
      </c>
      <c r="C57" s="448"/>
      <c r="D57" s="448"/>
      <c r="E57" s="449"/>
      <c r="F57" s="162">
        <f t="shared" ref="F57:O57" si="10">F56+F32</f>
        <v>34</v>
      </c>
      <c r="G57" s="162">
        <f t="shared" si="10"/>
        <v>34</v>
      </c>
      <c r="H57" s="162">
        <f t="shared" si="10"/>
        <v>35</v>
      </c>
      <c r="I57" s="162">
        <f t="shared" si="10"/>
        <v>35</v>
      </c>
      <c r="J57" s="162">
        <f t="shared" si="10"/>
        <v>36</v>
      </c>
      <c r="K57" s="162">
        <f t="shared" si="10"/>
        <v>36</v>
      </c>
      <c r="L57" s="162">
        <f t="shared" si="10"/>
        <v>35</v>
      </c>
      <c r="M57" s="162">
        <f t="shared" si="10"/>
        <v>35</v>
      </c>
      <c r="N57" s="162">
        <f t="shared" si="10"/>
        <v>27</v>
      </c>
      <c r="O57" s="162">
        <f t="shared" si="10"/>
        <v>27</v>
      </c>
      <c r="P57" s="41">
        <f>SUM(F57:O57)/2</f>
        <v>167</v>
      </c>
      <c r="Q57" s="23"/>
    </row>
    <row r="58" spans="1:25" ht="25.5" customHeight="1" x14ac:dyDescent="0.25">
      <c r="B58" s="523"/>
      <c r="C58" s="482" t="s">
        <v>147</v>
      </c>
      <c r="D58" s="524" t="s">
        <v>124</v>
      </c>
      <c r="E58" s="449"/>
      <c r="F58" s="167">
        <v>1</v>
      </c>
      <c r="G58" s="167">
        <v>1</v>
      </c>
      <c r="H58" s="167">
        <v>1</v>
      </c>
      <c r="I58" s="167">
        <v>1</v>
      </c>
      <c r="J58" s="167"/>
      <c r="K58" s="167"/>
      <c r="L58" s="167"/>
      <c r="M58" s="167"/>
      <c r="N58" s="167">
        <v>1</v>
      </c>
      <c r="O58" s="167">
        <v>1</v>
      </c>
      <c r="P58" s="515">
        <f>SUM(F58:O59)/2</f>
        <v>4</v>
      </c>
      <c r="Q58" s="23"/>
    </row>
    <row r="59" spans="1:25" ht="18.75" customHeight="1" x14ac:dyDescent="0.25">
      <c r="B59" s="455"/>
      <c r="C59" s="455"/>
      <c r="D59" s="524" t="s">
        <v>40</v>
      </c>
      <c r="E59" s="449"/>
      <c r="F59" s="167"/>
      <c r="G59" s="167"/>
      <c r="H59" s="167"/>
      <c r="I59" s="167"/>
      <c r="J59" s="167"/>
      <c r="K59" s="167"/>
      <c r="L59" s="167"/>
      <c r="M59" s="167"/>
      <c r="N59" s="167">
        <v>1</v>
      </c>
      <c r="O59" s="167">
        <v>1</v>
      </c>
      <c r="P59" s="455"/>
      <c r="Q59" s="23"/>
    </row>
    <row r="60" spans="1:25" ht="12.75" customHeight="1" x14ac:dyDescent="0.25">
      <c r="B60" s="25">
        <v>1</v>
      </c>
      <c r="C60" s="525" t="s">
        <v>125</v>
      </c>
      <c r="D60" s="448"/>
      <c r="E60" s="449"/>
      <c r="F60" s="168">
        <v>2</v>
      </c>
      <c r="G60" s="168">
        <v>2</v>
      </c>
      <c r="H60" s="168">
        <v>2</v>
      </c>
      <c r="I60" s="168">
        <v>2</v>
      </c>
      <c r="J60" s="168">
        <v>2</v>
      </c>
      <c r="K60" s="168">
        <v>2</v>
      </c>
      <c r="L60" s="168">
        <v>2</v>
      </c>
      <c r="M60" s="168">
        <v>2</v>
      </c>
      <c r="N60" s="168">
        <v>2</v>
      </c>
      <c r="O60" s="168">
        <v>2</v>
      </c>
      <c r="P60" s="169" t="s">
        <v>148</v>
      </c>
      <c r="Q60" s="5"/>
    </row>
    <row r="61" spans="1:25" ht="12.75" customHeight="1" x14ac:dyDescent="0.25">
      <c r="B61" s="25">
        <v>2</v>
      </c>
      <c r="C61" s="520" t="s">
        <v>127</v>
      </c>
      <c r="D61" s="448"/>
      <c r="E61" s="449"/>
      <c r="F61" s="168">
        <v>0.5</v>
      </c>
      <c r="G61" s="168"/>
      <c r="H61" s="168">
        <v>0.5</v>
      </c>
      <c r="I61" s="168"/>
      <c r="J61" s="168">
        <v>0.5</v>
      </c>
      <c r="K61" s="168"/>
      <c r="L61" s="168"/>
      <c r="M61" s="171"/>
      <c r="N61" s="171"/>
      <c r="O61" s="171"/>
      <c r="P61" s="169" t="s">
        <v>148</v>
      </c>
      <c r="Q61" s="5"/>
    </row>
    <row r="62" spans="1:25" ht="12.75" customHeight="1" x14ac:dyDescent="0.25">
      <c r="B62" s="25">
        <v>3</v>
      </c>
      <c r="C62" s="520" t="s">
        <v>128</v>
      </c>
      <c r="D62" s="448"/>
      <c r="E62" s="449"/>
      <c r="F62" s="168"/>
      <c r="G62" s="168"/>
      <c r="H62" s="168"/>
      <c r="I62" s="168"/>
      <c r="J62" s="168"/>
      <c r="K62" s="168"/>
      <c r="L62" s="168"/>
      <c r="M62" s="171"/>
      <c r="N62" s="171"/>
      <c r="O62" s="171"/>
      <c r="P62" s="169" t="s">
        <v>148</v>
      </c>
      <c r="Q62" s="5"/>
    </row>
    <row r="63" spans="1:25" ht="12.75" customHeight="1" x14ac:dyDescent="0.25">
      <c r="B63" s="25">
        <v>4</v>
      </c>
      <c r="C63" s="520" t="s">
        <v>129</v>
      </c>
      <c r="D63" s="448"/>
      <c r="E63" s="449"/>
      <c r="F63" s="168"/>
      <c r="G63" s="168"/>
      <c r="H63" s="168"/>
      <c r="I63" s="168"/>
      <c r="J63" s="168"/>
      <c r="K63" s="168"/>
      <c r="L63" s="168"/>
      <c r="M63" s="171"/>
      <c r="N63" s="171"/>
      <c r="O63" s="171"/>
      <c r="P63" s="169" t="s">
        <v>148</v>
      </c>
      <c r="Q63" s="5"/>
    </row>
    <row r="64" spans="1:25" ht="12.75" customHeight="1" x14ac:dyDescent="0.25">
      <c r="B64" s="25">
        <v>5</v>
      </c>
      <c r="C64" s="520" t="s">
        <v>130</v>
      </c>
      <c r="D64" s="448"/>
      <c r="E64" s="449"/>
      <c r="F64" s="168"/>
      <c r="G64" s="168"/>
      <c r="H64" s="168"/>
      <c r="I64" s="168"/>
      <c r="J64" s="168"/>
      <c r="K64" s="168"/>
      <c r="L64" s="168"/>
      <c r="M64" s="171"/>
      <c r="N64" s="171"/>
      <c r="O64" s="171"/>
      <c r="P64" s="169" t="s">
        <v>148</v>
      </c>
      <c r="Q64" s="5"/>
    </row>
    <row r="65" spans="1:25" ht="12.75" customHeight="1" x14ac:dyDescent="0.25">
      <c r="B65" s="25">
        <v>6</v>
      </c>
      <c r="C65" s="520" t="s">
        <v>131</v>
      </c>
      <c r="D65" s="448"/>
      <c r="E65" s="449"/>
      <c r="F65" s="168"/>
      <c r="G65" s="168"/>
      <c r="H65" s="168"/>
      <c r="I65" s="168"/>
      <c r="J65" s="168"/>
      <c r="K65" s="168"/>
      <c r="L65" s="168"/>
      <c r="M65" s="171"/>
      <c r="N65" s="171"/>
      <c r="O65" s="171"/>
      <c r="P65" s="169" t="s">
        <v>148</v>
      </c>
      <c r="Q65" s="5"/>
    </row>
    <row r="66" spans="1:25" ht="12.75" customHeight="1" x14ac:dyDescent="0.25">
      <c r="B66" s="25">
        <v>7</v>
      </c>
      <c r="C66" s="520" t="s">
        <v>132</v>
      </c>
      <c r="D66" s="448"/>
      <c r="E66" s="449"/>
      <c r="F66" s="168"/>
      <c r="G66" s="168"/>
      <c r="H66" s="168"/>
      <c r="I66" s="168"/>
      <c r="J66" s="168"/>
      <c r="K66" s="168"/>
      <c r="L66" s="168"/>
      <c r="M66" s="171"/>
      <c r="N66" s="171"/>
      <c r="O66" s="171"/>
      <c r="P66" s="169" t="s">
        <v>148</v>
      </c>
      <c r="Q66" s="5"/>
    </row>
    <row r="67" spans="1:25" ht="12.75" customHeight="1" x14ac:dyDescent="0.25">
      <c r="B67" s="25">
        <v>8</v>
      </c>
      <c r="C67" s="520" t="s">
        <v>133</v>
      </c>
      <c r="D67" s="448"/>
      <c r="E67" s="449"/>
      <c r="F67" s="168"/>
      <c r="G67" s="168"/>
      <c r="H67" s="168"/>
      <c r="I67" s="168"/>
      <c r="J67" s="168"/>
      <c r="K67" s="168"/>
      <c r="L67" s="168"/>
      <c r="M67" s="171"/>
      <c r="N67" s="171"/>
      <c r="O67" s="171"/>
      <c r="P67" s="169" t="s">
        <v>148</v>
      </c>
      <c r="Q67" s="5"/>
    </row>
    <row r="68" spans="1:25" ht="12.75" customHeight="1" x14ac:dyDescent="0.25">
      <c r="B68" s="25">
        <v>9</v>
      </c>
      <c r="C68" s="520" t="s">
        <v>134</v>
      </c>
      <c r="D68" s="448"/>
      <c r="E68" s="449"/>
      <c r="F68" s="168" t="s">
        <v>135</v>
      </c>
      <c r="G68" s="168"/>
      <c r="H68" s="168"/>
      <c r="I68" s="168"/>
      <c r="J68" s="168"/>
      <c r="K68" s="168"/>
      <c r="L68" s="168"/>
      <c r="M68" s="171"/>
      <c r="N68" s="171"/>
      <c r="O68" s="171" t="s">
        <v>135</v>
      </c>
      <c r="P68" s="169" t="s">
        <v>148</v>
      </c>
      <c r="Q68" s="5"/>
    </row>
    <row r="69" spans="1:25" ht="12.75" customHeight="1" x14ac:dyDescent="0.25">
      <c r="B69" s="25">
        <v>10</v>
      </c>
      <c r="C69" s="520" t="s">
        <v>137</v>
      </c>
      <c r="D69" s="448"/>
      <c r="E69" s="449"/>
      <c r="F69" s="168"/>
      <c r="G69" s="168"/>
      <c r="H69" s="168"/>
      <c r="I69" s="168"/>
      <c r="J69" s="168"/>
      <c r="K69" s="168"/>
      <c r="L69" s="168"/>
      <c r="M69" s="171"/>
      <c r="N69" s="171"/>
      <c r="O69" s="171"/>
      <c r="P69" s="169" t="s">
        <v>148</v>
      </c>
      <c r="Q69" s="5"/>
    </row>
    <row r="70" spans="1:25" ht="12.75" customHeight="1" x14ac:dyDescent="0.25">
      <c r="A70" s="44"/>
      <c r="B70" s="529" t="s">
        <v>138</v>
      </c>
      <c r="C70" s="448"/>
      <c r="D70" s="448"/>
      <c r="E70" s="449"/>
      <c r="F70" s="162">
        <f t="shared" ref="F70:O70" si="11">SUM(F57:F69)</f>
        <v>37.5</v>
      </c>
      <c r="G70" s="162">
        <f t="shared" si="11"/>
        <v>37</v>
      </c>
      <c r="H70" s="162">
        <f t="shared" si="11"/>
        <v>38.5</v>
      </c>
      <c r="I70" s="162">
        <f t="shared" si="11"/>
        <v>38</v>
      </c>
      <c r="J70" s="162">
        <f t="shared" si="11"/>
        <v>38.5</v>
      </c>
      <c r="K70" s="162">
        <f t="shared" si="11"/>
        <v>38</v>
      </c>
      <c r="L70" s="162">
        <f t="shared" si="11"/>
        <v>37</v>
      </c>
      <c r="M70" s="162">
        <f t="shared" si="11"/>
        <v>37</v>
      </c>
      <c r="N70" s="162">
        <f t="shared" si="11"/>
        <v>31</v>
      </c>
      <c r="O70" s="162">
        <f t="shared" si="11"/>
        <v>31</v>
      </c>
      <c r="P70" s="164">
        <f>SUM(F70:O70)</f>
        <v>363.5</v>
      </c>
      <c r="Q70" s="44"/>
      <c r="R70" s="44"/>
      <c r="S70" s="44"/>
      <c r="T70" s="44"/>
      <c r="U70" s="44"/>
      <c r="V70" s="44"/>
      <c r="W70" s="44"/>
      <c r="X70" s="44"/>
      <c r="Y70" s="44"/>
    </row>
    <row r="71" spans="1:25" ht="12.75" customHeight="1" x14ac:dyDescent="0.25">
      <c r="A71" s="44"/>
      <c r="B71" s="69"/>
      <c r="C71" s="495" t="s">
        <v>299</v>
      </c>
      <c r="D71" s="496"/>
      <c r="E71" s="71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44"/>
      <c r="R71" s="44"/>
      <c r="S71" s="44"/>
      <c r="T71" s="44"/>
      <c r="U71" s="44"/>
      <c r="V71" s="44"/>
      <c r="W71" s="44"/>
      <c r="X71" s="44"/>
      <c r="Y71" s="44"/>
    </row>
    <row r="72" spans="1:25" ht="12.75" customHeight="1" x14ac:dyDescent="0.25">
      <c r="A72" s="44"/>
      <c r="B72" s="69"/>
      <c r="C72" s="44" t="s">
        <v>79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:25" ht="12.75" customHeight="1" x14ac:dyDescent="0.25">
      <c r="C73" t="s">
        <v>144</v>
      </c>
      <c r="Q73" s="5"/>
    </row>
    <row r="74" spans="1:25" ht="12.75" customHeight="1" x14ac:dyDescent="0.25">
      <c r="F74" s="459" t="s">
        <v>80</v>
      </c>
      <c r="G74" s="448"/>
      <c r="H74" s="448"/>
      <c r="I74" s="448"/>
      <c r="J74" s="448"/>
      <c r="K74" s="448"/>
      <c r="L74" s="448"/>
      <c r="M74" s="448"/>
      <c r="N74" s="448"/>
      <c r="O74" s="449"/>
      <c r="Q74" s="5"/>
    </row>
    <row r="75" spans="1:25" ht="12.75" customHeight="1" x14ac:dyDescent="0.25">
      <c r="E75" s="5"/>
      <c r="F75" s="530">
        <v>34</v>
      </c>
      <c r="G75" s="449"/>
      <c r="H75" s="530">
        <v>35</v>
      </c>
      <c r="I75" s="449"/>
      <c r="J75" s="530">
        <v>36</v>
      </c>
      <c r="K75" s="449"/>
      <c r="L75" s="530">
        <v>35</v>
      </c>
      <c r="M75" s="449"/>
      <c r="N75" s="530">
        <v>27</v>
      </c>
      <c r="O75" s="449"/>
      <c r="Q75" s="5"/>
    </row>
    <row r="76" spans="1:25" ht="12.75" customHeight="1" x14ac:dyDescent="0.25">
      <c r="E76" s="5"/>
      <c r="F76" s="23"/>
      <c r="G76" s="23"/>
      <c r="H76" s="23"/>
      <c r="I76" s="23"/>
      <c r="J76" s="23"/>
      <c r="K76" s="23"/>
      <c r="L76" s="23"/>
      <c r="M76" s="23"/>
      <c r="N76" s="23"/>
      <c r="O76" s="23"/>
      <c r="Q76" s="5"/>
    </row>
    <row r="77" spans="1:25" ht="12.75" customHeight="1" x14ac:dyDescent="0.25">
      <c r="C77" s="15"/>
      <c r="D77" s="15"/>
      <c r="E77" s="5"/>
      <c r="Q77" s="5"/>
    </row>
    <row r="78" spans="1:25" ht="12.75" customHeight="1" x14ac:dyDescent="0.25">
      <c r="C78" s="5"/>
      <c r="D78" s="5"/>
      <c r="E78" s="5"/>
      <c r="Q78" s="5"/>
    </row>
    <row r="79" spans="1:25" ht="12.75" customHeight="1" x14ac:dyDescent="0.25">
      <c r="C79" s="5"/>
      <c r="D79" s="5"/>
      <c r="E79" s="5"/>
      <c r="Q79" s="5"/>
    </row>
    <row r="80" spans="1:25" ht="12.75" customHeight="1" x14ac:dyDescent="0.25">
      <c r="C80" s="5"/>
      <c r="D80" s="5"/>
      <c r="E80" s="5"/>
      <c r="Q80" s="5"/>
    </row>
    <row r="81" spans="3:17" ht="12.75" customHeight="1" x14ac:dyDescent="0.25">
      <c r="C81" s="5"/>
      <c r="D81" s="5"/>
      <c r="Q81" s="5"/>
    </row>
    <row r="82" spans="3:17" ht="12.75" customHeight="1" x14ac:dyDescent="0.25">
      <c r="C82" s="5"/>
      <c r="D82" s="5"/>
      <c r="Q82" s="5"/>
    </row>
    <row r="83" spans="3:17" ht="12.75" customHeight="1" x14ac:dyDescent="0.25">
      <c r="C83" s="5"/>
      <c r="D83" s="5"/>
      <c r="Q83" s="5"/>
    </row>
    <row r="84" spans="3:17" ht="12.75" customHeight="1" x14ac:dyDescent="0.25">
      <c r="C84" s="5"/>
      <c r="D84" s="5"/>
      <c r="Q84" s="5"/>
    </row>
    <row r="85" spans="3:17" ht="12.75" customHeight="1" x14ac:dyDescent="0.25">
      <c r="C85" s="5"/>
      <c r="D85" s="5"/>
      <c r="Q85" s="5"/>
    </row>
    <row r="86" spans="3:17" ht="12.75" customHeight="1" x14ac:dyDescent="0.25">
      <c r="C86" s="5"/>
      <c r="D86" s="5"/>
      <c r="Q86" s="5"/>
    </row>
    <row r="87" spans="3:17" ht="12.75" customHeight="1" x14ac:dyDescent="0.25">
      <c r="C87" s="5"/>
      <c r="D87" s="5"/>
      <c r="Q87" s="5"/>
    </row>
    <row r="88" spans="3:17" ht="12.75" customHeight="1" x14ac:dyDescent="0.25">
      <c r="Q88" s="5"/>
    </row>
    <row r="89" spans="3:17" ht="12.75" customHeight="1" x14ac:dyDescent="0.25">
      <c r="Q89" s="5"/>
    </row>
    <row r="90" spans="3:17" ht="12.75" customHeight="1" x14ac:dyDescent="0.25">
      <c r="Q90" s="5"/>
    </row>
    <row r="91" spans="3:17" ht="12.75" customHeight="1" x14ac:dyDescent="0.25">
      <c r="Q91" s="5"/>
    </row>
    <row r="92" spans="3:17" ht="12.75" customHeight="1" x14ac:dyDescent="0.25">
      <c r="Q92" s="5"/>
    </row>
    <row r="93" spans="3:17" ht="12.75" customHeight="1" x14ac:dyDescent="0.25">
      <c r="Q93" s="5"/>
    </row>
    <row r="94" spans="3:17" ht="12.75" customHeight="1" x14ac:dyDescent="0.25">
      <c r="Q94" s="5"/>
    </row>
    <row r="95" spans="3:17" ht="12.75" customHeight="1" x14ac:dyDescent="0.25">
      <c r="Q95" s="5"/>
    </row>
    <row r="96" spans="3:17" ht="12.75" customHeight="1" x14ac:dyDescent="0.25">
      <c r="Q96" s="5"/>
    </row>
    <row r="97" spans="17:17" ht="12.75" customHeight="1" x14ac:dyDescent="0.25">
      <c r="Q97" s="5"/>
    </row>
    <row r="98" spans="17:17" ht="12.75" customHeight="1" x14ac:dyDescent="0.25">
      <c r="Q98" s="5"/>
    </row>
    <row r="99" spans="17:17" ht="12.75" customHeight="1" x14ac:dyDescent="0.25">
      <c r="Q99" s="5"/>
    </row>
    <row r="100" spans="17:17" ht="12.75" customHeight="1" x14ac:dyDescent="0.25">
      <c r="Q100" s="5"/>
    </row>
    <row r="101" spans="17:17" ht="12.75" customHeight="1" x14ac:dyDescent="0.25">
      <c r="Q101" s="5"/>
    </row>
    <row r="102" spans="17:17" ht="12.75" customHeight="1" x14ac:dyDescent="0.25">
      <c r="Q102" s="5"/>
    </row>
    <row r="103" spans="17:17" ht="12.75" customHeight="1" x14ac:dyDescent="0.25">
      <c r="Q103" s="5"/>
    </row>
    <row r="104" spans="17:17" ht="12.75" customHeight="1" x14ac:dyDescent="0.25">
      <c r="Q104" s="5"/>
    </row>
    <row r="105" spans="17:17" ht="12.75" customHeight="1" x14ac:dyDescent="0.25">
      <c r="Q105" s="5"/>
    </row>
    <row r="106" spans="17:17" ht="12.75" customHeight="1" x14ac:dyDescent="0.25">
      <c r="Q106" s="5"/>
    </row>
    <row r="107" spans="17:17" ht="12.75" customHeight="1" x14ac:dyDescent="0.25">
      <c r="Q107" s="5"/>
    </row>
    <row r="108" spans="17:17" ht="12.75" customHeight="1" x14ac:dyDescent="0.25">
      <c r="Q108" s="5"/>
    </row>
    <row r="109" spans="17:17" ht="12.75" customHeight="1" x14ac:dyDescent="0.25">
      <c r="Q109" s="5"/>
    </row>
    <row r="110" spans="17:17" ht="12.75" customHeight="1" x14ac:dyDescent="0.25">
      <c r="Q110" s="5"/>
    </row>
    <row r="111" spans="17:17" ht="12.75" customHeight="1" x14ac:dyDescent="0.25">
      <c r="Q111" s="5"/>
    </row>
    <row r="112" spans="17:17" ht="12.75" customHeight="1" x14ac:dyDescent="0.25">
      <c r="Q112" s="5"/>
    </row>
    <row r="113" spans="17:17" ht="12.75" customHeight="1" x14ac:dyDescent="0.25">
      <c r="Q113" s="5"/>
    </row>
    <row r="114" spans="17:17" ht="12.75" customHeight="1" x14ac:dyDescent="0.25">
      <c r="Q114" s="5"/>
    </row>
    <row r="115" spans="17:17" ht="12.75" customHeight="1" x14ac:dyDescent="0.25">
      <c r="Q115" s="5"/>
    </row>
    <row r="116" spans="17:17" ht="12.75" customHeight="1" x14ac:dyDescent="0.25">
      <c r="Q116" s="5"/>
    </row>
    <row r="117" spans="17:17" ht="12.75" customHeight="1" x14ac:dyDescent="0.25">
      <c r="Q117" s="5"/>
    </row>
    <row r="118" spans="17:17" ht="12.75" customHeight="1" x14ac:dyDescent="0.25">
      <c r="Q118" s="5"/>
    </row>
    <row r="119" spans="17:17" ht="12.75" customHeight="1" x14ac:dyDescent="0.25">
      <c r="Q119" s="5"/>
    </row>
    <row r="120" spans="17:17" ht="12.75" customHeight="1" x14ac:dyDescent="0.25">
      <c r="Q120" s="5"/>
    </row>
    <row r="121" spans="17:17" ht="12.75" customHeight="1" x14ac:dyDescent="0.25">
      <c r="Q121" s="5"/>
    </row>
    <row r="122" spans="17:17" ht="12.75" customHeight="1" x14ac:dyDescent="0.25">
      <c r="Q122" s="5"/>
    </row>
    <row r="123" spans="17:17" ht="12.75" customHeight="1" x14ac:dyDescent="0.25">
      <c r="Q123" s="5"/>
    </row>
    <row r="124" spans="17:17" ht="12.75" customHeight="1" x14ac:dyDescent="0.25">
      <c r="Q124" s="5"/>
    </row>
    <row r="125" spans="17:17" ht="12.75" customHeight="1" x14ac:dyDescent="0.25">
      <c r="Q125" s="5"/>
    </row>
    <row r="126" spans="17:17" ht="12.75" customHeight="1" x14ac:dyDescent="0.25">
      <c r="Q126" s="5"/>
    </row>
    <row r="127" spans="17:17" ht="12.75" customHeight="1" x14ac:dyDescent="0.25">
      <c r="Q127" s="5"/>
    </row>
    <row r="128" spans="17:17" ht="12.75" customHeight="1" x14ac:dyDescent="0.25">
      <c r="Q128" s="5"/>
    </row>
    <row r="129" spans="17:17" ht="12.75" customHeight="1" x14ac:dyDescent="0.25">
      <c r="Q129" s="5"/>
    </row>
    <row r="130" spans="17:17" ht="12.75" customHeight="1" x14ac:dyDescent="0.25">
      <c r="Q130" s="5"/>
    </row>
    <row r="131" spans="17:17" ht="12.75" customHeight="1" x14ac:dyDescent="0.25">
      <c r="Q131" s="5"/>
    </row>
    <row r="132" spans="17:17" ht="12.75" customHeight="1" x14ac:dyDescent="0.25">
      <c r="Q132" s="5"/>
    </row>
    <row r="133" spans="17:17" ht="12.75" customHeight="1" x14ac:dyDescent="0.25">
      <c r="Q133" s="5"/>
    </row>
    <row r="134" spans="17:17" ht="12.75" customHeight="1" x14ac:dyDescent="0.25">
      <c r="Q134" s="5"/>
    </row>
    <row r="135" spans="17:17" ht="12.75" customHeight="1" x14ac:dyDescent="0.25">
      <c r="Q135" s="5"/>
    </row>
    <row r="136" spans="17:17" ht="12.75" customHeight="1" x14ac:dyDescent="0.25">
      <c r="Q136" s="5"/>
    </row>
    <row r="137" spans="17:17" ht="12.75" customHeight="1" x14ac:dyDescent="0.25">
      <c r="Q137" s="5"/>
    </row>
    <row r="138" spans="17:17" ht="12.75" customHeight="1" x14ac:dyDescent="0.25">
      <c r="Q138" s="5"/>
    </row>
    <row r="139" spans="17:17" ht="12.75" customHeight="1" x14ac:dyDescent="0.25">
      <c r="Q139" s="5"/>
    </row>
    <row r="140" spans="17:17" ht="12.75" customHeight="1" x14ac:dyDescent="0.25">
      <c r="Q140" s="5"/>
    </row>
    <row r="141" spans="17:17" ht="12.75" customHeight="1" x14ac:dyDescent="0.25">
      <c r="Q141" s="5"/>
    </row>
    <row r="142" spans="17:17" ht="12.75" customHeight="1" x14ac:dyDescent="0.25">
      <c r="Q142" s="5"/>
    </row>
    <row r="143" spans="17:17" ht="12.75" customHeight="1" x14ac:dyDescent="0.25">
      <c r="Q143" s="5"/>
    </row>
    <row r="144" spans="17:17" ht="12.75" customHeight="1" x14ac:dyDescent="0.25">
      <c r="Q144" s="5"/>
    </row>
    <row r="145" spans="17:17" ht="12.75" customHeight="1" x14ac:dyDescent="0.25">
      <c r="Q145" s="5"/>
    </row>
    <row r="146" spans="17:17" ht="12.75" customHeight="1" x14ac:dyDescent="0.25">
      <c r="Q146" s="5"/>
    </row>
    <row r="147" spans="17:17" ht="12.75" customHeight="1" x14ac:dyDescent="0.25">
      <c r="Q147" s="5"/>
    </row>
    <row r="148" spans="17:17" ht="12.75" customHeight="1" x14ac:dyDescent="0.25">
      <c r="Q148" s="5"/>
    </row>
    <row r="149" spans="17:17" ht="12.75" customHeight="1" x14ac:dyDescent="0.25">
      <c r="Q149" s="5"/>
    </row>
    <row r="150" spans="17:17" ht="12.75" customHeight="1" x14ac:dyDescent="0.25">
      <c r="Q150" s="5"/>
    </row>
    <row r="151" spans="17:17" ht="12.75" customHeight="1" x14ac:dyDescent="0.25">
      <c r="Q151" s="5"/>
    </row>
    <row r="152" spans="17:17" ht="12.75" customHeight="1" x14ac:dyDescent="0.25">
      <c r="Q152" s="5"/>
    </row>
    <row r="153" spans="17:17" ht="12.75" customHeight="1" x14ac:dyDescent="0.25">
      <c r="Q153" s="5"/>
    </row>
    <row r="154" spans="17:17" ht="12.75" customHeight="1" x14ac:dyDescent="0.25">
      <c r="Q154" s="5"/>
    </row>
    <row r="155" spans="17:17" ht="12.75" customHeight="1" x14ac:dyDescent="0.25">
      <c r="Q155" s="5"/>
    </row>
    <row r="156" spans="17:17" ht="12.75" customHeight="1" x14ac:dyDescent="0.25">
      <c r="Q156" s="5"/>
    </row>
    <row r="157" spans="17:17" ht="12.75" customHeight="1" x14ac:dyDescent="0.25">
      <c r="Q157" s="5"/>
    </row>
    <row r="158" spans="17:17" ht="12.75" customHeight="1" x14ac:dyDescent="0.25">
      <c r="Q158" s="5"/>
    </row>
    <row r="159" spans="17:17" ht="12.75" customHeight="1" x14ac:dyDescent="0.25">
      <c r="Q159" s="5"/>
    </row>
    <row r="160" spans="17:17" ht="12.75" customHeight="1" x14ac:dyDescent="0.25">
      <c r="Q160" s="5"/>
    </row>
    <row r="161" spans="17:17" ht="12.75" customHeight="1" x14ac:dyDescent="0.25">
      <c r="Q161" s="5"/>
    </row>
    <row r="162" spans="17:17" ht="12.75" customHeight="1" x14ac:dyDescent="0.25">
      <c r="Q162" s="5"/>
    </row>
    <row r="163" spans="17:17" ht="12.75" customHeight="1" x14ac:dyDescent="0.25">
      <c r="Q163" s="5"/>
    </row>
    <row r="164" spans="17:17" ht="12.75" customHeight="1" x14ac:dyDescent="0.25">
      <c r="Q164" s="5"/>
    </row>
    <row r="165" spans="17:17" ht="12.75" customHeight="1" x14ac:dyDescent="0.25">
      <c r="Q165" s="5"/>
    </row>
    <row r="166" spans="17:17" ht="12.75" customHeight="1" x14ac:dyDescent="0.25">
      <c r="Q166" s="5"/>
    </row>
    <row r="167" spans="17:17" ht="12.75" customHeight="1" x14ac:dyDescent="0.25">
      <c r="Q167" s="5"/>
    </row>
    <row r="168" spans="17:17" ht="12.75" customHeight="1" x14ac:dyDescent="0.25">
      <c r="Q168" s="5"/>
    </row>
    <row r="169" spans="17:17" ht="12.75" customHeight="1" x14ac:dyDescent="0.25">
      <c r="Q169" s="5"/>
    </row>
    <row r="170" spans="17:17" ht="12.75" customHeight="1" x14ac:dyDescent="0.25">
      <c r="Q170" s="5"/>
    </row>
    <row r="171" spans="17:17" ht="12.75" customHeight="1" x14ac:dyDescent="0.25">
      <c r="Q171" s="5"/>
    </row>
    <row r="172" spans="17:17" ht="12.75" customHeight="1" x14ac:dyDescent="0.25">
      <c r="Q172" s="5"/>
    </row>
    <row r="173" spans="17:17" ht="12.75" customHeight="1" x14ac:dyDescent="0.25">
      <c r="Q173" s="5"/>
    </row>
    <row r="174" spans="17:17" ht="12.75" customHeight="1" x14ac:dyDescent="0.25">
      <c r="Q174" s="5"/>
    </row>
    <row r="175" spans="17:17" ht="12.75" customHeight="1" x14ac:dyDescent="0.25">
      <c r="Q175" s="5"/>
    </row>
    <row r="176" spans="17:17" ht="12.75" customHeight="1" x14ac:dyDescent="0.25">
      <c r="Q176" s="5"/>
    </row>
    <row r="177" spans="17:17" ht="12.75" customHeight="1" x14ac:dyDescent="0.25">
      <c r="Q177" s="5"/>
    </row>
    <row r="178" spans="17:17" ht="12.75" customHeight="1" x14ac:dyDescent="0.25">
      <c r="Q178" s="5"/>
    </row>
    <row r="179" spans="17:17" ht="12.75" customHeight="1" x14ac:dyDescent="0.25">
      <c r="Q179" s="5"/>
    </row>
    <row r="180" spans="17:17" ht="12.75" customHeight="1" x14ac:dyDescent="0.25">
      <c r="Q180" s="5"/>
    </row>
    <row r="181" spans="17:17" ht="12.75" customHeight="1" x14ac:dyDescent="0.25">
      <c r="Q181" s="5"/>
    </row>
    <row r="182" spans="17:17" ht="12.75" customHeight="1" x14ac:dyDescent="0.25">
      <c r="Q182" s="5"/>
    </row>
    <row r="183" spans="17:17" ht="12.75" customHeight="1" x14ac:dyDescent="0.25">
      <c r="Q183" s="5"/>
    </row>
    <row r="184" spans="17:17" ht="12.75" customHeight="1" x14ac:dyDescent="0.25">
      <c r="Q184" s="5"/>
    </row>
    <row r="185" spans="17:17" ht="12.75" customHeight="1" x14ac:dyDescent="0.25">
      <c r="Q185" s="5"/>
    </row>
    <row r="186" spans="17:17" ht="12.75" customHeight="1" x14ac:dyDescent="0.25">
      <c r="Q186" s="5"/>
    </row>
    <row r="187" spans="17:17" ht="12.75" customHeight="1" x14ac:dyDescent="0.25">
      <c r="Q187" s="5"/>
    </row>
    <row r="188" spans="17:17" ht="12.75" customHeight="1" x14ac:dyDescent="0.25">
      <c r="Q188" s="5"/>
    </row>
    <row r="189" spans="17:17" ht="12.75" customHeight="1" x14ac:dyDescent="0.25">
      <c r="Q189" s="5"/>
    </row>
    <row r="190" spans="17:17" ht="12.75" customHeight="1" x14ac:dyDescent="0.25">
      <c r="Q190" s="5"/>
    </row>
    <row r="191" spans="17:17" ht="12.75" customHeight="1" x14ac:dyDescent="0.25">
      <c r="Q191" s="5"/>
    </row>
    <row r="192" spans="17:17" ht="12.75" customHeight="1" x14ac:dyDescent="0.25">
      <c r="Q192" s="5"/>
    </row>
    <row r="193" spans="17:17" ht="12.75" customHeight="1" x14ac:dyDescent="0.25">
      <c r="Q193" s="5"/>
    </row>
    <row r="194" spans="17:17" ht="12.75" customHeight="1" x14ac:dyDescent="0.25">
      <c r="Q194" s="5"/>
    </row>
    <row r="195" spans="17:17" ht="12.75" customHeight="1" x14ac:dyDescent="0.25">
      <c r="Q195" s="5"/>
    </row>
    <row r="196" spans="17:17" ht="12.75" customHeight="1" x14ac:dyDescent="0.25">
      <c r="Q196" s="5"/>
    </row>
    <row r="197" spans="17:17" ht="12.75" customHeight="1" x14ac:dyDescent="0.25">
      <c r="Q197" s="5"/>
    </row>
    <row r="198" spans="17:17" ht="12.75" customHeight="1" x14ac:dyDescent="0.25">
      <c r="Q198" s="5"/>
    </row>
    <row r="199" spans="17:17" ht="12.75" customHeight="1" x14ac:dyDescent="0.25">
      <c r="Q199" s="5"/>
    </row>
    <row r="200" spans="17:17" ht="12.75" customHeight="1" x14ac:dyDescent="0.25">
      <c r="Q200" s="5"/>
    </row>
    <row r="201" spans="17:17" ht="12.75" customHeight="1" x14ac:dyDescent="0.25">
      <c r="Q201" s="5"/>
    </row>
    <row r="202" spans="17:17" ht="12.75" customHeight="1" x14ac:dyDescent="0.25">
      <c r="Q202" s="5"/>
    </row>
    <row r="203" spans="17:17" ht="12.75" customHeight="1" x14ac:dyDescent="0.25">
      <c r="Q203" s="5"/>
    </row>
    <row r="204" spans="17:17" ht="12.75" customHeight="1" x14ac:dyDescent="0.25">
      <c r="Q204" s="5"/>
    </row>
    <row r="205" spans="17:17" ht="12.75" customHeight="1" x14ac:dyDescent="0.25">
      <c r="Q205" s="5"/>
    </row>
    <row r="206" spans="17:17" ht="12.75" customHeight="1" x14ac:dyDescent="0.25">
      <c r="Q206" s="5"/>
    </row>
    <row r="207" spans="17:17" ht="12.75" customHeight="1" x14ac:dyDescent="0.25">
      <c r="Q207" s="5"/>
    </row>
    <row r="208" spans="17:17" ht="12.75" customHeight="1" x14ac:dyDescent="0.25">
      <c r="Q208" s="5"/>
    </row>
    <row r="209" spans="17:17" ht="12.75" customHeight="1" x14ac:dyDescent="0.25">
      <c r="Q209" s="5"/>
    </row>
    <row r="210" spans="17:17" ht="12.75" customHeight="1" x14ac:dyDescent="0.25">
      <c r="Q210" s="5"/>
    </row>
    <row r="211" spans="17:17" ht="12.75" customHeight="1" x14ac:dyDescent="0.25">
      <c r="Q211" s="5"/>
    </row>
    <row r="212" spans="17:17" ht="12.75" customHeight="1" x14ac:dyDescent="0.25">
      <c r="Q212" s="5"/>
    </row>
    <row r="213" spans="17:17" ht="12.75" customHeight="1" x14ac:dyDescent="0.25">
      <c r="Q213" s="5"/>
    </row>
    <row r="214" spans="17:17" ht="12.75" customHeight="1" x14ac:dyDescent="0.25">
      <c r="Q214" s="5"/>
    </row>
    <row r="215" spans="17:17" ht="12.75" customHeight="1" x14ac:dyDescent="0.25">
      <c r="Q215" s="5"/>
    </row>
    <row r="216" spans="17:17" ht="12.75" customHeight="1" x14ac:dyDescent="0.25">
      <c r="Q216" s="5"/>
    </row>
    <row r="217" spans="17:17" ht="12.75" customHeight="1" x14ac:dyDescent="0.25">
      <c r="Q217" s="5"/>
    </row>
    <row r="218" spans="17:17" ht="12.75" customHeight="1" x14ac:dyDescent="0.25">
      <c r="Q218" s="5"/>
    </row>
    <row r="219" spans="17:17" ht="12.75" customHeight="1" x14ac:dyDescent="0.25">
      <c r="Q219" s="5"/>
    </row>
    <row r="220" spans="17:17" ht="12.75" customHeight="1" x14ac:dyDescent="0.25">
      <c r="Q220" s="5"/>
    </row>
    <row r="221" spans="17:17" ht="12.75" customHeight="1" x14ac:dyDescent="0.25">
      <c r="Q221" s="5"/>
    </row>
    <row r="222" spans="17:17" ht="12.75" customHeight="1" x14ac:dyDescent="0.25">
      <c r="Q222" s="5"/>
    </row>
    <row r="223" spans="17:17" ht="12.75" customHeight="1" x14ac:dyDescent="0.25">
      <c r="Q223" s="5"/>
    </row>
    <row r="224" spans="17:17" ht="12.75" customHeight="1" x14ac:dyDescent="0.25">
      <c r="Q224" s="5"/>
    </row>
    <row r="225" spans="17:17" ht="12.75" customHeight="1" x14ac:dyDescent="0.25">
      <c r="Q225" s="5"/>
    </row>
    <row r="226" spans="17:17" ht="12.75" customHeight="1" x14ac:dyDescent="0.25">
      <c r="Q226" s="5"/>
    </row>
    <row r="227" spans="17:17" ht="12.75" customHeight="1" x14ac:dyDescent="0.25">
      <c r="Q227" s="5"/>
    </row>
    <row r="228" spans="17:17" ht="12.75" customHeight="1" x14ac:dyDescent="0.25">
      <c r="Q228" s="5"/>
    </row>
    <row r="229" spans="17:17" ht="12.75" customHeight="1" x14ac:dyDescent="0.25">
      <c r="Q229" s="5"/>
    </row>
    <row r="230" spans="17:17" ht="12.75" customHeight="1" x14ac:dyDescent="0.25">
      <c r="Q230" s="5"/>
    </row>
    <row r="231" spans="17:17" ht="12.75" customHeight="1" x14ac:dyDescent="0.25">
      <c r="Q231" s="5"/>
    </row>
    <row r="232" spans="17:17" ht="12.75" customHeight="1" x14ac:dyDescent="0.25">
      <c r="Q232" s="5"/>
    </row>
    <row r="233" spans="17:17" ht="12.75" customHeight="1" x14ac:dyDescent="0.25">
      <c r="Q233" s="5"/>
    </row>
    <row r="234" spans="17:17" ht="12.75" customHeight="1" x14ac:dyDescent="0.25">
      <c r="Q234" s="5"/>
    </row>
    <row r="235" spans="17:17" ht="12.75" customHeight="1" x14ac:dyDescent="0.25">
      <c r="Q235" s="5"/>
    </row>
    <row r="236" spans="17:17" ht="12.75" customHeight="1" x14ac:dyDescent="0.25">
      <c r="Q236" s="5"/>
    </row>
    <row r="237" spans="17:17" ht="12.75" customHeight="1" x14ac:dyDescent="0.25">
      <c r="Q237" s="5"/>
    </row>
    <row r="238" spans="17:17" ht="12.75" customHeight="1" x14ac:dyDescent="0.25">
      <c r="Q238" s="5"/>
    </row>
    <row r="239" spans="17:17" ht="12.75" customHeight="1" x14ac:dyDescent="0.25">
      <c r="Q239" s="5"/>
    </row>
    <row r="240" spans="17:17" ht="12.75" customHeight="1" x14ac:dyDescent="0.25">
      <c r="Q240" s="5"/>
    </row>
    <row r="241" spans="17:17" ht="12.75" customHeight="1" x14ac:dyDescent="0.25">
      <c r="Q241" s="5"/>
    </row>
    <row r="242" spans="17:17" ht="12.75" customHeight="1" x14ac:dyDescent="0.25">
      <c r="Q242" s="5"/>
    </row>
    <row r="243" spans="17:17" ht="12.75" customHeight="1" x14ac:dyDescent="0.25">
      <c r="Q243" s="5"/>
    </row>
    <row r="244" spans="17:17" ht="12.75" customHeight="1" x14ac:dyDescent="0.25">
      <c r="Q244" s="5"/>
    </row>
    <row r="245" spans="17:17" ht="12.75" customHeight="1" x14ac:dyDescent="0.25">
      <c r="Q245" s="5"/>
    </row>
    <row r="246" spans="17:17" ht="12.75" customHeight="1" x14ac:dyDescent="0.25">
      <c r="Q246" s="5"/>
    </row>
    <row r="247" spans="17:17" ht="12.75" customHeight="1" x14ac:dyDescent="0.25">
      <c r="Q247" s="5"/>
    </row>
    <row r="248" spans="17:17" ht="12.75" customHeight="1" x14ac:dyDescent="0.25">
      <c r="Q248" s="5"/>
    </row>
    <row r="249" spans="17:17" ht="12.75" customHeight="1" x14ac:dyDescent="0.25">
      <c r="Q249" s="5"/>
    </row>
    <row r="250" spans="17:17" ht="12.75" customHeight="1" x14ac:dyDescent="0.25">
      <c r="Q250" s="5"/>
    </row>
    <row r="251" spans="17:17" ht="12.75" customHeight="1" x14ac:dyDescent="0.25">
      <c r="Q251" s="5"/>
    </row>
    <row r="252" spans="17:17" ht="12.75" customHeight="1" x14ac:dyDescent="0.25">
      <c r="Q252" s="5"/>
    </row>
    <row r="253" spans="17:17" ht="12.75" customHeight="1" x14ac:dyDescent="0.25">
      <c r="Q253" s="5"/>
    </row>
    <row r="254" spans="17:17" ht="12.75" customHeight="1" x14ac:dyDescent="0.25">
      <c r="Q254" s="5"/>
    </row>
    <row r="255" spans="17:17" ht="12.75" customHeight="1" x14ac:dyDescent="0.25">
      <c r="Q255" s="5"/>
    </row>
    <row r="256" spans="17:17" ht="12.75" customHeight="1" x14ac:dyDescent="0.25">
      <c r="Q256" s="5"/>
    </row>
    <row r="257" spans="17:17" ht="12.75" customHeight="1" x14ac:dyDescent="0.25">
      <c r="Q257" s="5"/>
    </row>
    <row r="258" spans="17:17" ht="12.75" customHeight="1" x14ac:dyDescent="0.25">
      <c r="Q258" s="5"/>
    </row>
    <row r="259" spans="17:17" ht="12.75" customHeight="1" x14ac:dyDescent="0.25">
      <c r="Q259" s="5"/>
    </row>
    <row r="260" spans="17:17" ht="12.75" customHeight="1" x14ac:dyDescent="0.25">
      <c r="Q260" s="5"/>
    </row>
    <row r="261" spans="17:17" ht="12.75" customHeight="1" x14ac:dyDescent="0.25">
      <c r="Q261" s="5"/>
    </row>
    <row r="262" spans="17:17" ht="12.75" customHeight="1" x14ac:dyDescent="0.25">
      <c r="Q262" s="5"/>
    </row>
    <row r="263" spans="17:17" ht="12.75" customHeight="1" x14ac:dyDescent="0.25">
      <c r="Q263" s="5"/>
    </row>
    <row r="264" spans="17:17" ht="12.75" customHeight="1" x14ac:dyDescent="0.25">
      <c r="Q264" s="5"/>
    </row>
    <row r="265" spans="17:17" ht="12.75" customHeight="1" x14ac:dyDescent="0.25">
      <c r="Q265" s="5"/>
    </row>
    <row r="266" spans="17:17" ht="12.75" customHeight="1" x14ac:dyDescent="0.25">
      <c r="Q266" s="5"/>
    </row>
    <row r="267" spans="17:17" ht="12.75" customHeight="1" x14ac:dyDescent="0.25">
      <c r="Q267" s="5"/>
    </row>
    <row r="268" spans="17:17" ht="12.75" customHeight="1" x14ac:dyDescent="0.25">
      <c r="Q268" s="5"/>
    </row>
    <row r="269" spans="17:17" ht="12.75" customHeight="1" x14ac:dyDescent="0.25">
      <c r="Q269" s="5"/>
    </row>
    <row r="270" spans="17:17" ht="12.75" customHeight="1" x14ac:dyDescent="0.25">
      <c r="Q270" s="5"/>
    </row>
    <row r="271" spans="17:17" ht="12.75" customHeight="1" x14ac:dyDescent="0.25">
      <c r="Q271" s="5"/>
    </row>
    <row r="272" spans="17:17" ht="12.75" customHeight="1" x14ac:dyDescent="0.25">
      <c r="Q272" s="5"/>
    </row>
    <row r="273" spans="17:17" ht="12.75" customHeight="1" x14ac:dyDescent="0.25">
      <c r="Q273" s="5"/>
    </row>
    <row r="274" spans="17:17" ht="12.75" customHeight="1" x14ac:dyDescent="0.25">
      <c r="Q274" s="5"/>
    </row>
    <row r="275" spans="17:17" ht="12.75" customHeight="1" x14ac:dyDescent="0.25">
      <c r="Q275" s="5"/>
    </row>
    <row r="276" spans="17:17" ht="15.75" customHeight="1" x14ac:dyDescent="0.25"/>
    <row r="277" spans="17:17" ht="15.75" customHeight="1" x14ac:dyDescent="0.25"/>
    <row r="278" spans="17:17" ht="15.75" customHeight="1" x14ac:dyDescent="0.25"/>
    <row r="279" spans="17:17" ht="15.75" customHeight="1" x14ac:dyDescent="0.25"/>
    <row r="280" spans="17:17" ht="15.75" customHeight="1" x14ac:dyDescent="0.25"/>
    <row r="281" spans="17:17" ht="15.75" customHeight="1" x14ac:dyDescent="0.25"/>
    <row r="282" spans="17:17" ht="15.75" customHeight="1" x14ac:dyDescent="0.25"/>
    <row r="283" spans="17:17" ht="15.75" customHeight="1" x14ac:dyDescent="0.25"/>
    <row r="284" spans="17:17" ht="15.75" customHeight="1" x14ac:dyDescent="0.25"/>
    <row r="285" spans="17:17" ht="15.75" customHeight="1" x14ac:dyDescent="0.25"/>
    <row r="286" spans="17:17" ht="15.75" customHeight="1" x14ac:dyDescent="0.25"/>
    <row r="287" spans="17:17" ht="15.75" customHeight="1" x14ac:dyDescent="0.25"/>
    <row r="288" spans="17:17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64">
    <mergeCell ref="C71:D71"/>
    <mergeCell ref="X10:Y10"/>
    <mergeCell ref="S11:V11"/>
    <mergeCell ref="N11:O11"/>
    <mergeCell ref="P10:P11"/>
    <mergeCell ref="F10:O10"/>
    <mergeCell ref="F11:G11"/>
    <mergeCell ref="H11:I11"/>
    <mergeCell ref="B32:E32"/>
    <mergeCell ref="B33:B34"/>
    <mergeCell ref="B54:E54"/>
    <mergeCell ref="B55:E55"/>
    <mergeCell ref="B58:B59"/>
    <mergeCell ref="B57:E57"/>
    <mergeCell ref="D58:E58"/>
    <mergeCell ref="D59:E59"/>
    <mergeCell ref="L11:M11"/>
    <mergeCell ref="J11:K11"/>
    <mergeCell ref="B10:B11"/>
    <mergeCell ref="F75:G75"/>
    <mergeCell ref="H75:I75"/>
    <mergeCell ref="C65:E65"/>
    <mergeCell ref="C64:E64"/>
    <mergeCell ref="J75:K75"/>
    <mergeCell ref="C67:E67"/>
    <mergeCell ref="C68:E68"/>
    <mergeCell ref="C69:E69"/>
    <mergeCell ref="F74:O74"/>
    <mergeCell ref="B70:E70"/>
    <mergeCell ref="C66:E66"/>
    <mergeCell ref="L75:M75"/>
    <mergeCell ref="N75:O75"/>
    <mergeCell ref="C10:C11"/>
    <mergeCell ref="E10:E11"/>
    <mergeCell ref="C24:D24"/>
    <mergeCell ref="C18:E18"/>
    <mergeCell ref="C15:E15"/>
    <mergeCell ref="Q13:Q14"/>
    <mergeCell ref="Q19:Q22"/>
    <mergeCell ref="P58:P59"/>
    <mergeCell ref="C61:E61"/>
    <mergeCell ref="C62:E62"/>
    <mergeCell ref="C33:D34"/>
    <mergeCell ref="C35:D35"/>
    <mergeCell ref="C37:D37"/>
    <mergeCell ref="C36:D36"/>
    <mergeCell ref="C38:D38"/>
    <mergeCell ref="C40:D40"/>
    <mergeCell ref="C39:D39"/>
    <mergeCell ref="C42:D43"/>
    <mergeCell ref="C49:D49"/>
    <mergeCell ref="C50:D51"/>
    <mergeCell ref="C46:D46"/>
    <mergeCell ref="C60:E60"/>
    <mergeCell ref="B29:P29"/>
    <mergeCell ref="B28:E28"/>
    <mergeCell ref="B42:B43"/>
    <mergeCell ref="C63:E63"/>
    <mergeCell ref="C47:D47"/>
    <mergeCell ref="C45:D45"/>
    <mergeCell ref="C58:C59"/>
    <mergeCell ref="B50:B51"/>
    <mergeCell ref="C44:D44"/>
    <mergeCell ref="C48:D48"/>
  </mergeCells>
  <conditionalFormatting sqref="E77 C79:D79">
    <cfRule type="cellIs" dxfId="255" priority="1" operator="greaterThan">
      <formula>0</formula>
    </cfRule>
  </conditionalFormatting>
  <conditionalFormatting sqref="V13">
    <cfRule type="cellIs" dxfId="254" priority="2" operator="lessThan">
      <formula>$U$13</formula>
    </cfRule>
  </conditionalFormatting>
  <conditionalFormatting sqref="V14">
    <cfRule type="cellIs" dxfId="253" priority="3" operator="lessThan">
      <formula>$U$14</formula>
    </cfRule>
  </conditionalFormatting>
  <conditionalFormatting sqref="V16">
    <cfRule type="cellIs" dxfId="252" priority="4" operator="lessThan">
      <formula>$U$16</formula>
    </cfRule>
  </conditionalFormatting>
  <conditionalFormatting sqref="F52:O52">
    <cfRule type="cellIs" dxfId="251" priority="5" operator="lessThan">
      <formula>$F$41/2</formula>
    </cfRule>
  </conditionalFormatting>
  <conditionalFormatting sqref="P55">
    <cfRule type="cellIs" dxfId="250" priority="6" operator="lessThan">
      <formula>#REF!</formula>
    </cfRule>
  </conditionalFormatting>
  <conditionalFormatting sqref="P55">
    <cfRule type="cellIs" dxfId="249" priority="7" operator="greaterThan">
      <formula>#REF!</formula>
    </cfRule>
  </conditionalFormatting>
  <conditionalFormatting sqref="F57">
    <cfRule type="cellIs" dxfId="248" priority="8" operator="lessThan">
      <formula>$F$75</formula>
    </cfRule>
  </conditionalFormatting>
  <conditionalFormatting sqref="F57">
    <cfRule type="cellIs" dxfId="247" priority="9" operator="greaterThan">
      <formula>$F$75</formula>
    </cfRule>
  </conditionalFormatting>
  <conditionalFormatting sqref="G57">
    <cfRule type="cellIs" dxfId="246" priority="10" operator="lessThan">
      <formula>$F$75</formula>
    </cfRule>
  </conditionalFormatting>
  <conditionalFormatting sqref="G57">
    <cfRule type="cellIs" dxfId="245" priority="11" operator="greaterThan">
      <formula>$F$75</formula>
    </cfRule>
  </conditionalFormatting>
  <conditionalFormatting sqref="H75">
    <cfRule type="cellIs" dxfId="244" priority="12" operator="greaterThan">
      <formula>$H$75</formula>
    </cfRule>
  </conditionalFormatting>
  <conditionalFormatting sqref="H57">
    <cfRule type="cellIs" dxfId="243" priority="13" operator="lessThan">
      <formula>$H$75</formula>
    </cfRule>
  </conditionalFormatting>
  <conditionalFormatting sqref="H57">
    <cfRule type="cellIs" dxfId="242" priority="14" operator="greaterThan">
      <formula>$H$75</formula>
    </cfRule>
  </conditionalFormatting>
  <conditionalFormatting sqref="I57">
    <cfRule type="cellIs" dxfId="241" priority="15" operator="lessThan">
      <formula>$H$75</formula>
    </cfRule>
  </conditionalFormatting>
  <conditionalFormatting sqref="I57">
    <cfRule type="cellIs" dxfId="240" priority="16" operator="greaterThan">
      <formula>$H$75</formula>
    </cfRule>
  </conditionalFormatting>
  <conditionalFormatting sqref="J57">
    <cfRule type="cellIs" dxfId="239" priority="17" operator="lessThan">
      <formula>$J$75</formula>
    </cfRule>
  </conditionalFormatting>
  <conditionalFormatting sqref="J57">
    <cfRule type="cellIs" dxfId="238" priority="18" operator="greaterThan">
      <formula>$J$75</formula>
    </cfRule>
  </conditionalFormatting>
  <conditionalFormatting sqref="K57">
    <cfRule type="cellIs" dxfId="237" priority="19" operator="lessThan">
      <formula>$J$75</formula>
    </cfRule>
  </conditionalFormatting>
  <conditionalFormatting sqref="K57">
    <cfRule type="cellIs" dxfId="236" priority="20" operator="greaterThan">
      <formula>$J$75</formula>
    </cfRule>
  </conditionalFormatting>
  <conditionalFormatting sqref="L57">
    <cfRule type="cellIs" dxfId="235" priority="21" operator="lessThan">
      <formula>$L$75</formula>
    </cfRule>
  </conditionalFormatting>
  <conditionalFormatting sqref="L57">
    <cfRule type="cellIs" dxfId="234" priority="22" operator="greaterThan">
      <formula>$L$75</formula>
    </cfRule>
  </conditionalFormatting>
  <conditionalFormatting sqref="M57">
    <cfRule type="cellIs" dxfId="233" priority="23" operator="lessThan">
      <formula>$L$75</formula>
    </cfRule>
  </conditionalFormatting>
  <conditionalFormatting sqref="M57">
    <cfRule type="cellIs" dxfId="232" priority="24" operator="greaterThan">
      <formula>$L$75</formula>
    </cfRule>
  </conditionalFormatting>
  <conditionalFormatting sqref="N57">
    <cfRule type="cellIs" dxfId="231" priority="25" operator="lessThan">
      <formula>$N$75</formula>
    </cfRule>
  </conditionalFormatting>
  <conditionalFormatting sqref="N57">
    <cfRule type="cellIs" dxfId="230" priority="26" operator="greaterThan">
      <formula>$N$75</formula>
    </cfRule>
  </conditionalFormatting>
  <conditionalFormatting sqref="O57">
    <cfRule type="cellIs" dxfId="229" priority="27" operator="lessThan">
      <formula>$N$75</formula>
    </cfRule>
  </conditionalFormatting>
  <conditionalFormatting sqref="O57">
    <cfRule type="cellIs" dxfId="228" priority="28" operator="greaterThan">
      <formula>$N$75</formula>
    </cfRule>
  </conditionalFormatting>
  <conditionalFormatting sqref="N54:O54">
    <cfRule type="cellIs" dxfId="227" priority="29" operator="lessThan">
      <formula>#REF!</formula>
    </cfRule>
  </conditionalFormatting>
  <conditionalFormatting sqref="N54:O54">
    <cfRule type="cellIs" dxfId="226" priority="30" operator="greaterThan">
      <formula>#REF!</formula>
    </cfRule>
  </conditionalFormatting>
  <conditionalFormatting sqref="H53">
    <cfRule type="cellIs" dxfId="225" priority="31" operator="lessThan">
      <formula>$H$54</formula>
    </cfRule>
  </conditionalFormatting>
  <conditionalFormatting sqref="H53">
    <cfRule type="cellIs" dxfId="224" priority="32" operator="greaterThan">
      <formula>$H$54</formula>
    </cfRule>
  </conditionalFormatting>
  <conditionalFormatting sqref="I53">
    <cfRule type="cellIs" dxfId="223" priority="33" operator="lessThan">
      <formula>$I$54</formula>
    </cfRule>
  </conditionalFormatting>
  <conditionalFormatting sqref="I53">
    <cfRule type="cellIs" dxfId="222" priority="34" operator="greaterThan">
      <formula>$I$54</formula>
    </cfRule>
  </conditionalFormatting>
  <conditionalFormatting sqref="J53">
    <cfRule type="cellIs" dxfId="221" priority="35" operator="lessThan">
      <formula>$J$54</formula>
    </cfRule>
  </conditionalFormatting>
  <conditionalFormatting sqref="J53">
    <cfRule type="cellIs" dxfId="220" priority="36" operator="greaterThan">
      <formula>$J$54</formula>
    </cfRule>
  </conditionalFormatting>
  <conditionalFormatting sqref="K53">
    <cfRule type="cellIs" dxfId="219" priority="37" operator="lessThan">
      <formula>$K$54</formula>
    </cfRule>
  </conditionalFormatting>
  <conditionalFormatting sqref="K53">
    <cfRule type="cellIs" dxfId="218" priority="38" operator="greaterThan">
      <formula>$K$54</formula>
    </cfRule>
  </conditionalFormatting>
  <conditionalFormatting sqref="L53">
    <cfRule type="cellIs" dxfId="217" priority="39" operator="lessThan">
      <formula>$L$54</formula>
    </cfRule>
  </conditionalFormatting>
  <conditionalFormatting sqref="L53">
    <cfRule type="cellIs" dxfId="216" priority="40" operator="greaterThan">
      <formula>$L$54</formula>
    </cfRule>
  </conditionalFormatting>
  <conditionalFormatting sqref="M53">
    <cfRule type="cellIs" dxfId="215" priority="41" operator="lessThan">
      <formula>$M$54</formula>
    </cfRule>
  </conditionalFormatting>
  <conditionalFormatting sqref="M53">
    <cfRule type="cellIs" dxfId="214" priority="42" operator="greaterThan">
      <formula>$M$54</formula>
    </cfRule>
  </conditionalFormatting>
  <conditionalFormatting sqref="N53">
    <cfRule type="cellIs" dxfId="213" priority="43" operator="lessThan">
      <formula>$N$54</formula>
    </cfRule>
  </conditionalFormatting>
  <conditionalFormatting sqref="N53">
    <cfRule type="cellIs" dxfId="212" priority="44" operator="greaterThan">
      <formula>$N$54</formula>
    </cfRule>
  </conditionalFormatting>
  <conditionalFormatting sqref="O53">
    <cfRule type="cellIs" dxfId="211" priority="45" operator="lessThan">
      <formula>$O$54</formula>
    </cfRule>
  </conditionalFormatting>
  <conditionalFormatting sqref="O53">
    <cfRule type="cellIs" dxfId="210" priority="46" operator="greaterThan">
      <formula>$O$54</formula>
    </cfRule>
  </conditionalFormatting>
  <dataValidations count="5">
    <dataValidation type="list" allowBlank="1" showErrorMessage="1" sqref="D13:D14">
      <formula1>$T$21:$T$24</formula1>
    </dataValidation>
    <dataValidation type="list" allowBlank="1" showErrorMessage="1" sqref="E33:E40 F55:O55 E42:E51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$Y$13:$Y$16</formula1>
    </dataValidation>
    <dataValidation type="list" allowBlank="1" showErrorMessage="1" sqref="C30:C31">
      <formula1>$Y$12:$Y$20</formula1>
    </dataValidation>
  </dataValidations>
  <printOptions horizontalCentered="1"/>
  <pageMargins left="0" right="0" top="0.39370078740157483" bottom="0.78740157480314965" header="0" footer="0"/>
  <pageSetup paperSize="9" scale="32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7"/>
  <sheetViews>
    <sheetView zoomScale="70" zoomScaleNormal="70" workbookViewId="0">
      <pane ySplit="11" topLeftCell="A12" activePane="bottomLeft" state="frozen"/>
      <selection pane="bottomLeft" activeCell="E53" sqref="E53"/>
    </sheetView>
  </sheetViews>
  <sheetFormatPr defaultColWidth="14.44140625" defaultRowHeight="15" customHeight="1" x14ac:dyDescent="0.25"/>
  <cols>
    <col min="1" max="1" width="21.44140625" style="227" customWidth="1"/>
    <col min="2" max="2" width="3.44140625" style="227" customWidth="1"/>
    <col min="3" max="3" width="31.5546875" style="227" customWidth="1"/>
    <col min="4" max="4" width="11.5546875" style="227" customWidth="1"/>
    <col min="5" max="5" width="13" style="227" customWidth="1"/>
    <col min="6" max="9" width="5.77734375" style="227" customWidth="1"/>
    <col min="10" max="10" width="5.44140625" style="227" customWidth="1"/>
    <col min="11" max="11" width="7.6640625" style="227" customWidth="1"/>
    <col min="12" max="13" width="5.77734375" style="227" customWidth="1"/>
    <col min="14" max="14" width="7.77734375" style="227" customWidth="1"/>
    <col min="15" max="15" width="5.77734375" style="227" customWidth="1"/>
    <col min="16" max="16" width="19.21875" style="227" customWidth="1"/>
    <col min="17" max="17" width="5.5546875" style="227" customWidth="1"/>
    <col min="18" max="19" width="8.77734375" style="227" customWidth="1"/>
    <col min="20" max="20" width="19.44140625" style="227" customWidth="1"/>
    <col min="21" max="22" width="14.21875" style="227" customWidth="1"/>
    <col min="23" max="23" width="15.77734375" style="227" customWidth="1"/>
    <col min="24" max="24" width="40.21875" style="227" customWidth="1"/>
    <col min="25" max="25" width="24.5546875" style="227" customWidth="1"/>
    <col min="26" max="16384" width="14.44140625" style="227"/>
  </cols>
  <sheetData>
    <row r="1" spans="1:25" ht="21.75" customHeight="1" x14ac:dyDescent="0.4">
      <c r="B1" s="228" t="s">
        <v>1</v>
      </c>
      <c r="Q1" s="229"/>
    </row>
    <row r="2" spans="1:25" ht="12.75" customHeight="1" x14ac:dyDescent="0.3">
      <c r="B2" s="549" t="s">
        <v>204</v>
      </c>
      <c r="C2" s="550"/>
      <c r="D2" s="550"/>
      <c r="E2" s="550"/>
      <c r="L2" s="230"/>
      <c r="M2" s="230"/>
      <c r="N2" s="230"/>
      <c r="O2" s="230"/>
      <c r="Q2" s="229"/>
    </row>
    <row r="3" spans="1:25" ht="12.75" customHeight="1" x14ac:dyDescent="0.25">
      <c r="B3" s="6" t="s">
        <v>15</v>
      </c>
      <c r="L3" s="232"/>
      <c r="M3" s="232"/>
      <c r="N3" s="232"/>
      <c r="Q3" s="229"/>
    </row>
    <row r="4" spans="1:25" ht="12.75" customHeight="1" x14ac:dyDescent="0.25">
      <c r="B4" s="231" t="s">
        <v>16</v>
      </c>
      <c r="L4" s="232"/>
      <c r="M4" s="232"/>
      <c r="N4" s="232"/>
      <c r="Q4" s="229"/>
    </row>
    <row r="5" spans="1:25" ht="12.75" customHeight="1" x14ac:dyDescent="0.25">
      <c r="B5" s="231" t="s">
        <v>17</v>
      </c>
      <c r="D5" s="230" t="str">
        <f>IF($C$30=0," ",$C$30)</f>
        <v>język obcy nowożytny</v>
      </c>
      <c r="H5" s="230" t="str">
        <f>IF(C31=0," ",C31)</f>
        <v>matematyka</v>
      </c>
      <c r="L5" s="232"/>
      <c r="M5" s="232"/>
      <c r="N5" s="232"/>
      <c r="Q5" s="229"/>
    </row>
    <row r="6" spans="1:25" ht="12.75" customHeight="1" x14ac:dyDescent="0.25">
      <c r="B6" s="6" t="s">
        <v>23</v>
      </c>
      <c r="C6"/>
      <c r="D6" s="15"/>
      <c r="H6" s="230"/>
      <c r="L6" s="232"/>
      <c r="M6" s="232"/>
      <c r="N6" s="232"/>
      <c r="Q6" s="229"/>
    </row>
    <row r="7" spans="1:25" ht="12.75" customHeight="1" x14ac:dyDescent="0.25">
      <c r="B7" s="6"/>
      <c r="C7" s="27" t="s">
        <v>207</v>
      </c>
      <c r="D7" s="29" t="s">
        <v>298</v>
      </c>
      <c r="H7" s="230"/>
      <c r="L7" s="232"/>
      <c r="M7" s="232"/>
      <c r="N7" s="232"/>
      <c r="Q7" s="229"/>
    </row>
    <row r="8" spans="1:25" ht="12.75" customHeight="1" x14ac:dyDescent="0.25">
      <c r="B8" s="6"/>
      <c r="C8" s="27" t="s">
        <v>212</v>
      </c>
      <c r="D8" s="29" t="s">
        <v>213</v>
      </c>
      <c r="H8" s="230"/>
      <c r="L8" s="232"/>
      <c r="M8" s="232"/>
      <c r="N8" s="232"/>
      <c r="Q8" s="229"/>
    </row>
    <row r="9" spans="1:25" ht="12.75" customHeight="1" x14ac:dyDescent="0.25">
      <c r="Q9" s="229"/>
    </row>
    <row r="10" spans="1:25" ht="24.75" customHeight="1" x14ac:dyDescent="0.25">
      <c r="B10" s="551" t="s">
        <v>4</v>
      </c>
      <c r="C10" s="553" t="s">
        <v>5</v>
      </c>
      <c r="D10" s="233"/>
      <c r="E10" s="555"/>
      <c r="F10" s="557" t="s">
        <v>6</v>
      </c>
      <c r="G10" s="558"/>
      <c r="H10" s="558"/>
      <c r="I10" s="558"/>
      <c r="J10" s="558"/>
      <c r="K10" s="558"/>
      <c r="L10" s="558"/>
      <c r="M10" s="558"/>
      <c r="N10" s="558"/>
      <c r="O10" s="559"/>
      <c r="P10" s="576" t="s">
        <v>45</v>
      </c>
      <c r="Q10" s="234"/>
      <c r="X10" s="574" t="s">
        <v>7</v>
      </c>
      <c r="Y10" s="559"/>
    </row>
    <row r="11" spans="1:25" ht="25.5" customHeight="1" x14ac:dyDescent="0.25">
      <c r="B11" s="552"/>
      <c r="C11" s="554"/>
      <c r="D11" s="235"/>
      <c r="E11" s="556"/>
      <c r="F11" s="557" t="s">
        <v>8</v>
      </c>
      <c r="G11" s="559"/>
      <c r="H11" s="557" t="s">
        <v>9</v>
      </c>
      <c r="I11" s="559"/>
      <c r="J11" s="557" t="s">
        <v>10</v>
      </c>
      <c r="K11" s="559"/>
      <c r="L11" s="557" t="s">
        <v>11</v>
      </c>
      <c r="M11" s="559"/>
      <c r="N11" s="575" t="s">
        <v>46</v>
      </c>
      <c r="O11" s="559"/>
      <c r="P11" s="552"/>
      <c r="Q11" s="234"/>
      <c r="S11" s="574" t="s">
        <v>47</v>
      </c>
      <c r="T11" s="558"/>
      <c r="U11" s="558"/>
      <c r="V11" s="559"/>
      <c r="X11" s="236" t="s">
        <v>48</v>
      </c>
      <c r="Y11" s="237" t="s">
        <v>49</v>
      </c>
    </row>
    <row r="12" spans="1:25" ht="12.75" customHeight="1" x14ac:dyDescent="0.25">
      <c r="A12" s="238"/>
      <c r="B12" s="239">
        <v>1</v>
      </c>
      <c r="C12" s="240" t="s">
        <v>14</v>
      </c>
      <c r="D12" s="241"/>
      <c r="E12" s="247" t="str">
        <f>IF(C29="język obcy nowożytny","R","P")</f>
        <v>P</v>
      </c>
      <c r="F12" s="242">
        <v>3</v>
      </c>
      <c r="G12" s="242">
        <v>3</v>
      </c>
      <c r="H12" s="242">
        <v>3</v>
      </c>
      <c r="I12" s="242">
        <v>3</v>
      </c>
      <c r="J12" s="242">
        <v>3</v>
      </c>
      <c r="K12" s="242">
        <v>3</v>
      </c>
      <c r="L12" s="242">
        <v>3</v>
      </c>
      <c r="M12" s="242">
        <v>3</v>
      </c>
      <c r="N12" s="242">
        <v>4</v>
      </c>
      <c r="O12" s="242">
        <v>4</v>
      </c>
      <c r="P12" s="243">
        <f t="shared" ref="P12:P28" si="0">SUM(F12:O12)/2</f>
        <v>16</v>
      </c>
      <c r="Q12" s="244"/>
      <c r="S12" s="245"/>
      <c r="T12" s="245" t="s">
        <v>51</v>
      </c>
      <c r="U12" s="245" t="s">
        <v>52</v>
      </c>
      <c r="V12" s="245" t="s">
        <v>53</v>
      </c>
      <c r="X12" s="245"/>
      <c r="Y12" s="245"/>
    </row>
    <row r="13" spans="1:25" ht="12.75" customHeight="1" x14ac:dyDescent="0.25">
      <c r="A13" s="238"/>
      <c r="B13" s="239">
        <v>2</v>
      </c>
      <c r="C13" s="240" t="s">
        <v>25</v>
      </c>
      <c r="D13" s="246" t="s">
        <v>54</v>
      </c>
      <c r="E13" s="247" t="str">
        <f>IF(C30="język obcy nowożytny","R","P")</f>
        <v>R</v>
      </c>
      <c r="F13" s="242">
        <v>2</v>
      </c>
      <c r="G13" s="242">
        <v>2</v>
      </c>
      <c r="H13" s="242">
        <v>2</v>
      </c>
      <c r="I13" s="242">
        <v>2</v>
      </c>
      <c r="J13" s="242">
        <v>2</v>
      </c>
      <c r="K13" s="242">
        <v>2</v>
      </c>
      <c r="L13" s="242">
        <v>3</v>
      </c>
      <c r="M13" s="242">
        <v>3</v>
      </c>
      <c r="N13" s="242">
        <v>3</v>
      </c>
      <c r="O13" s="242">
        <v>3</v>
      </c>
      <c r="P13" s="243">
        <f t="shared" si="0"/>
        <v>12</v>
      </c>
      <c r="Q13" s="565">
        <f>SUM(P13:P14)</f>
        <v>20</v>
      </c>
      <c r="S13" s="245" t="s">
        <v>56</v>
      </c>
      <c r="T13" s="248" t="s">
        <v>207</v>
      </c>
      <c r="U13" s="249">
        <v>650</v>
      </c>
      <c r="V13" s="249" t="e">
        <f>SUMIF($E$33:$E$44,$T13,#REF!)+SUMIF($E$50:$E$55,$T13,#REF!)</f>
        <v>#REF!</v>
      </c>
      <c r="X13" s="245" t="s">
        <v>14</v>
      </c>
      <c r="Y13" s="245" t="s">
        <v>25</v>
      </c>
    </row>
    <row r="14" spans="1:25" ht="12.75" customHeight="1" x14ac:dyDescent="0.25">
      <c r="A14" s="238"/>
      <c r="B14" s="239">
        <v>3</v>
      </c>
      <c r="C14" s="240" t="s">
        <v>57</v>
      </c>
      <c r="D14" s="246" t="s">
        <v>71</v>
      </c>
      <c r="E14" s="247" t="s">
        <v>50</v>
      </c>
      <c r="F14" s="242">
        <v>2</v>
      </c>
      <c r="G14" s="242">
        <v>2</v>
      </c>
      <c r="H14" s="242">
        <v>2</v>
      </c>
      <c r="I14" s="242">
        <v>2</v>
      </c>
      <c r="J14" s="242">
        <v>2</v>
      </c>
      <c r="K14" s="242">
        <v>2</v>
      </c>
      <c r="L14" s="242">
        <v>1</v>
      </c>
      <c r="M14" s="242">
        <v>1</v>
      </c>
      <c r="N14" s="242">
        <v>1</v>
      </c>
      <c r="O14" s="242">
        <v>1</v>
      </c>
      <c r="P14" s="243">
        <f t="shared" si="0"/>
        <v>8</v>
      </c>
      <c r="Q14" s="552"/>
      <c r="S14" s="245" t="s">
        <v>59</v>
      </c>
      <c r="T14" s="248" t="s">
        <v>212</v>
      </c>
      <c r="U14" s="249">
        <v>450</v>
      </c>
      <c r="V14" s="249" t="e">
        <f>SUMIF($E$33:$E$44,$T14,#REF!)+SUMIF($E$50:$E$55,$T14,#REF!)</f>
        <v>#REF!</v>
      </c>
      <c r="X14" s="245" t="s">
        <v>30</v>
      </c>
      <c r="Y14" s="245" t="s">
        <v>27</v>
      </c>
    </row>
    <row r="15" spans="1:25" ht="12.75" customHeight="1" x14ac:dyDescent="0.25">
      <c r="A15" s="238"/>
      <c r="B15" s="239">
        <v>4</v>
      </c>
      <c r="C15" s="577" t="s">
        <v>60</v>
      </c>
      <c r="D15" s="558"/>
      <c r="E15" s="559"/>
      <c r="F15" s="242">
        <v>1</v>
      </c>
      <c r="G15" s="242">
        <v>1</v>
      </c>
      <c r="H15" s="242"/>
      <c r="I15" s="242"/>
      <c r="J15" s="242"/>
      <c r="K15" s="242"/>
      <c r="L15" s="242"/>
      <c r="M15" s="242"/>
      <c r="N15" s="242"/>
      <c r="O15" s="242"/>
      <c r="P15" s="243">
        <f t="shared" si="0"/>
        <v>1</v>
      </c>
      <c r="Q15" s="244"/>
      <c r="S15" s="723" t="s">
        <v>168</v>
      </c>
      <c r="T15" s="724" t="s">
        <v>341</v>
      </c>
      <c r="U15" s="18">
        <f>7*15</f>
        <v>105</v>
      </c>
      <c r="X15" s="245" t="s">
        <v>31</v>
      </c>
      <c r="Y15" s="245" t="s">
        <v>32</v>
      </c>
    </row>
    <row r="16" spans="1:25" ht="12.75" customHeight="1" x14ac:dyDescent="0.25">
      <c r="A16" s="238"/>
      <c r="B16" s="239">
        <v>5</v>
      </c>
      <c r="C16" s="240" t="s">
        <v>27</v>
      </c>
      <c r="D16" s="241"/>
      <c r="E16" s="247" t="str">
        <f>IF(OR($C$30=C16,$C$31=C16),"R","P")</f>
        <v>P</v>
      </c>
      <c r="F16" s="242">
        <v>2</v>
      </c>
      <c r="G16" s="242">
        <v>2</v>
      </c>
      <c r="H16" s="242">
        <v>2</v>
      </c>
      <c r="I16" s="242">
        <v>2</v>
      </c>
      <c r="J16" s="242">
        <v>2</v>
      </c>
      <c r="K16" s="242">
        <v>2</v>
      </c>
      <c r="L16" s="242">
        <v>1</v>
      </c>
      <c r="M16" s="242">
        <v>1</v>
      </c>
      <c r="N16" s="242">
        <v>1</v>
      </c>
      <c r="O16" s="242">
        <v>1</v>
      </c>
      <c r="P16" s="243">
        <f t="shared" si="0"/>
        <v>8</v>
      </c>
      <c r="Q16" s="244"/>
      <c r="S16" s="250"/>
      <c r="T16" s="251"/>
      <c r="U16" s="244"/>
      <c r="V16" s="244"/>
      <c r="X16" s="245" t="s">
        <v>34</v>
      </c>
      <c r="Y16" s="245" t="s">
        <v>35</v>
      </c>
    </row>
    <row r="17" spans="1:25" ht="12.75" customHeight="1" x14ac:dyDescent="0.25">
      <c r="A17" s="238"/>
      <c r="B17" s="239">
        <v>6</v>
      </c>
      <c r="C17" s="240" t="s">
        <v>30</v>
      </c>
      <c r="D17" s="252"/>
      <c r="E17" s="247" t="str">
        <f>IF(OR($C$30=C17,$C$31=C17),"R","P")</f>
        <v>P</v>
      </c>
      <c r="F17" s="242"/>
      <c r="G17" s="242"/>
      <c r="H17" s="242"/>
      <c r="I17" s="242"/>
      <c r="J17" s="242"/>
      <c r="K17" s="242"/>
      <c r="L17" s="242">
        <v>1</v>
      </c>
      <c r="M17" s="242">
        <v>1</v>
      </c>
      <c r="N17" s="242">
        <v>1</v>
      </c>
      <c r="O17" s="242">
        <v>1</v>
      </c>
      <c r="P17" s="243">
        <f t="shared" si="0"/>
        <v>2</v>
      </c>
      <c r="Q17" s="244"/>
      <c r="X17" s="245" t="s">
        <v>36</v>
      </c>
      <c r="Y17" s="245" t="s">
        <v>37</v>
      </c>
    </row>
    <row r="18" spans="1:25" ht="12.75" customHeight="1" x14ac:dyDescent="0.25">
      <c r="A18" s="238"/>
      <c r="B18" s="239">
        <v>7</v>
      </c>
      <c r="C18" s="577" t="s">
        <v>33</v>
      </c>
      <c r="D18" s="558"/>
      <c r="E18" s="559"/>
      <c r="F18" s="242"/>
      <c r="G18" s="242"/>
      <c r="H18" s="242">
        <v>1</v>
      </c>
      <c r="I18" s="242">
        <v>1</v>
      </c>
      <c r="J18" s="242">
        <v>1</v>
      </c>
      <c r="K18" s="242">
        <v>1</v>
      </c>
      <c r="L18" s="242"/>
      <c r="M18" s="242"/>
      <c r="N18" s="242"/>
      <c r="O18" s="242"/>
      <c r="P18" s="243">
        <f t="shared" si="0"/>
        <v>2</v>
      </c>
      <c r="Q18" s="244"/>
      <c r="X18" s="245" t="s">
        <v>38</v>
      </c>
      <c r="Y18" s="245" t="s">
        <v>39</v>
      </c>
    </row>
    <row r="19" spans="1:25" ht="12.75" customHeight="1" x14ac:dyDescent="0.25">
      <c r="A19" s="238"/>
      <c r="B19" s="239">
        <v>8</v>
      </c>
      <c r="C19" s="240" t="s">
        <v>32</v>
      </c>
      <c r="D19" s="241"/>
      <c r="E19" s="247" t="str">
        <f t="shared" ref="E19:E24" si="1">IF(OR($C$30=C19,$C$31=C19),"R","P")</f>
        <v>P</v>
      </c>
      <c r="F19" s="249">
        <v>1</v>
      </c>
      <c r="G19" s="249">
        <v>1</v>
      </c>
      <c r="H19" s="249">
        <v>1</v>
      </c>
      <c r="I19" s="249">
        <v>1</v>
      </c>
      <c r="J19" s="249">
        <v>1</v>
      </c>
      <c r="K19" s="249">
        <v>1</v>
      </c>
      <c r="L19" s="249">
        <v>1</v>
      </c>
      <c r="M19" s="249">
        <v>1</v>
      </c>
      <c r="N19" s="242"/>
      <c r="O19" s="242"/>
      <c r="P19" s="243">
        <f t="shared" si="0"/>
        <v>4</v>
      </c>
      <c r="Q19" s="565">
        <f>SUM(P19:P22)</f>
        <v>16</v>
      </c>
      <c r="X19" s="245"/>
      <c r="Y19" s="245" t="s">
        <v>40</v>
      </c>
    </row>
    <row r="20" spans="1:25" ht="12.75" customHeight="1" x14ac:dyDescent="0.25">
      <c r="A20" s="238"/>
      <c r="B20" s="239">
        <v>9</v>
      </c>
      <c r="C20" s="240" t="s">
        <v>35</v>
      </c>
      <c r="D20" s="241"/>
      <c r="E20" s="247" t="str">
        <f t="shared" si="1"/>
        <v>P</v>
      </c>
      <c r="F20" s="249">
        <v>1</v>
      </c>
      <c r="G20" s="249">
        <v>1</v>
      </c>
      <c r="H20" s="249">
        <v>1</v>
      </c>
      <c r="I20" s="249">
        <v>1</v>
      </c>
      <c r="J20" s="249">
        <v>1</v>
      </c>
      <c r="K20" s="249">
        <v>1</v>
      </c>
      <c r="L20" s="249">
        <v>1</v>
      </c>
      <c r="M20" s="249">
        <v>1</v>
      </c>
      <c r="N20" s="242"/>
      <c r="O20" s="242"/>
      <c r="P20" s="243">
        <f t="shared" si="0"/>
        <v>4</v>
      </c>
      <c r="Q20" s="578"/>
      <c r="S20" s="227" t="s">
        <v>67</v>
      </c>
      <c r="X20" s="245"/>
      <c r="Y20" s="245" t="s">
        <v>41</v>
      </c>
    </row>
    <row r="21" spans="1:25" ht="12.75" customHeight="1" x14ac:dyDescent="0.25">
      <c r="A21" s="238"/>
      <c r="B21" s="239">
        <v>10</v>
      </c>
      <c r="C21" s="240" t="s">
        <v>37</v>
      </c>
      <c r="D21" s="241"/>
      <c r="E21" s="247" t="str">
        <f t="shared" si="1"/>
        <v>P</v>
      </c>
      <c r="F21" s="249">
        <v>1</v>
      </c>
      <c r="G21" s="249">
        <v>1</v>
      </c>
      <c r="H21" s="249">
        <v>1</v>
      </c>
      <c r="I21" s="249">
        <v>1</v>
      </c>
      <c r="J21" s="249">
        <v>1</v>
      </c>
      <c r="K21" s="249">
        <v>1</v>
      </c>
      <c r="L21" s="249">
        <v>1</v>
      </c>
      <c r="M21" s="249">
        <v>1</v>
      </c>
      <c r="N21" s="242"/>
      <c r="O21" s="242"/>
      <c r="P21" s="243">
        <f t="shared" si="0"/>
        <v>4</v>
      </c>
      <c r="Q21" s="578"/>
      <c r="T21" s="15" t="s">
        <v>68</v>
      </c>
      <c r="U21" s="55" t="s">
        <v>69</v>
      </c>
      <c r="X21" s="229"/>
      <c r="Y21" s="229"/>
    </row>
    <row r="22" spans="1:25" ht="12.75" customHeight="1" x14ac:dyDescent="0.25">
      <c r="A22" s="238"/>
      <c r="B22" s="239">
        <v>11</v>
      </c>
      <c r="C22" s="240" t="s">
        <v>39</v>
      </c>
      <c r="D22" s="241"/>
      <c r="E22" s="247" t="str">
        <f t="shared" si="1"/>
        <v>P</v>
      </c>
      <c r="F22" s="249">
        <v>1</v>
      </c>
      <c r="G22" s="249">
        <v>1</v>
      </c>
      <c r="H22" s="249">
        <v>1</v>
      </c>
      <c r="I22" s="249">
        <v>1</v>
      </c>
      <c r="J22" s="249">
        <v>1</v>
      </c>
      <c r="K22" s="249">
        <v>1</v>
      </c>
      <c r="L22" s="249">
        <v>1</v>
      </c>
      <c r="M22" s="249">
        <v>1</v>
      </c>
      <c r="N22" s="242"/>
      <c r="O22" s="242"/>
      <c r="P22" s="243">
        <f t="shared" si="0"/>
        <v>4</v>
      </c>
      <c r="Q22" s="552"/>
      <c r="T22" s="15" t="s">
        <v>54</v>
      </c>
      <c r="U22" s="55" t="s">
        <v>70</v>
      </c>
      <c r="X22" s="229"/>
      <c r="Y22" s="229"/>
    </row>
    <row r="23" spans="1:25" ht="12.75" customHeight="1" x14ac:dyDescent="0.25">
      <c r="A23" s="238"/>
      <c r="B23" s="239">
        <v>12</v>
      </c>
      <c r="C23" s="240" t="s">
        <v>40</v>
      </c>
      <c r="D23" s="252"/>
      <c r="E23" s="247" t="str">
        <f t="shared" si="1"/>
        <v>R</v>
      </c>
      <c r="F23" s="242">
        <v>2</v>
      </c>
      <c r="G23" s="242">
        <v>2</v>
      </c>
      <c r="H23" s="242">
        <v>2</v>
      </c>
      <c r="I23" s="242">
        <v>2</v>
      </c>
      <c r="J23" s="242">
        <v>3</v>
      </c>
      <c r="K23" s="242">
        <v>3</v>
      </c>
      <c r="L23" s="242">
        <v>3</v>
      </c>
      <c r="M23" s="242">
        <v>3</v>
      </c>
      <c r="N23" s="242">
        <v>4</v>
      </c>
      <c r="O23" s="242">
        <v>4</v>
      </c>
      <c r="P23" s="243">
        <f t="shared" si="0"/>
        <v>14</v>
      </c>
      <c r="Q23" s="244"/>
      <c r="T23" s="15" t="s">
        <v>303</v>
      </c>
      <c r="U23" s="55" t="s">
        <v>72</v>
      </c>
    </row>
    <row r="24" spans="1:25" ht="12.75" customHeight="1" x14ac:dyDescent="0.25">
      <c r="A24" s="238"/>
      <c r="B24" s="239">
        <v>13</v>
      </c>
      <c r="C24" s="577" t="s">
        <v>41</v>
      </c>
      <c r="D24" s="558"/>
      <c r="E24" s="247" t="str">
        <f t="shared" si="1"/>
        <v>P</v>
      </c>
      <c r="F24" s="242">
        <v>1</v>
      </c>
      <c r="G24" s="242">
        <v>1</v>
      </c>
      <c r="H24" s="242">
        <v>1</v>
      </c>
      <c r="I24" s="242">
        <v>1</v>
      </c>
      <c r="J24" s="242">
        <v>1</v>
      </c>
      <c r="K24" s="242">
        <v>1</v>
      </c>
      <c r="L24" s="242"/>
      <c r="M24" s="242"/>
      <c r="N24" s="242"/>
      <c r="O24" s="242"/>
      <c r="P24" s="243">
        <f t="shared" si="0"/>
        <v>3</v>
      </c>
      <c r="Q24" s="244"/>
      <c r="T24" s="15" t="s">
        <v>304</v>
      </c>
      <c r="U24" s="55" t="s">
        <v>73</v>
      </c>
    </row>
    <row r="25" spans="1:25" ht="12.75" customHeight="1" x14ac:dyDescent="0.25">
      <c r="A25" s="238"/>
      <c r="B25" s="239">
        <v>14</v>
      </c>
      <c r="C25" s="240" t="s">
        <v>74</v>
      </c>
      <c r="D25" s="252"/>
      <c r="E25" s="247"/>
      <c r="F25" s="242">
        <v>3</v>
      </c>
      <c r="G25" s="242">
        <v>3</v>
      </c>
      <c r="H25" s="242">
        <v>3</v>
      </c>
      <c r="I25" s="242">
        <v>3</v>
      </c>
      <c r="J25" s="242">
        <v>3</v>
      </c>
      <c r="K25" s="242">
        <v>3</v>
      </c>
      <c r="L25" s="242">
        <v>3</v>
      </c>
      <c r="M25" s="242">
        <v>3</v>
      </c>
      <c r="N25" s="242">
        <v>3</v>
      </c>
      <c r="O25" s="242">
        <v>3</v>
      </c>
      <c r="P25" s="243">
        <f t="shared" si="0"/>
        <v>15</v>
      </c>
      <c r="Q25" s="244"/>
    </row>
    <row r="26" spans="1:25" ht="12.75" customHeight="1" x14ac:dyDescent="0.25">
      <c r="A26" s="238"/>
      <c r="B26" s="239">
        <v>15</v>
      </c>
      <c r="C26" s="240" t="s">
        <v>75</v>
      </c>
      <c r="D26" s="252"/>
      <c r="E26" s="247"/>
      <c r="F26" s="242">
        <v>1</v>
      </c>
      <c r="G26" s="242">
        <v>1</v>
      </c>
      <c r="H26" s="242"/>
      <c r="I26" s="242"/>
      <c r="J26" s="242"/>
      <c r="K26" s="242"/>
      <c r="L26" s="242"/>
      <c r="M26" s="242"/>
      <c r="N26" s="242"/>
      <c r="O26" s="242"/>
      <c r="P26" s="243">
        <f t="shared" si="0"/>
        <v>1</v>
      </c>
      <c r="Q26" s="244"/>
    </row>
    <row r="27" spans="1:25" ht="12.75" customHeight="1" x14ac:dyDescent="0.25">
      <c r="A27" s="238"/>
      <c r="B27" s="239">
        <v>16</v>
      </c>
      <c r="C27" s="240" t="s">
        <v>76</v>
      </c>
      <c r="D27" s="252"/>
      <c r="E27" s="247"/>
      <c r="F27" s="242">
        <v>1</v>
      </c>
      <c r="G27" s="242">
        <v>1</v>
      </c>
      <c r="H27" s="242">
        <v>1</v>
      </c>
      <c r="I27" s="242">
        <v>1</v>
      </c>
      <c r="J27" s="242">
        <v>1</v>
      </c>
      <c r="K27" s="242">
        <v>1</v>
      </c>
      <c r="L27" s="242">
        <v>1</v>
      </c>
      <c r="M27" s="242">
        <v>1</v>
      </c>
      <c r="N27" s="242">
        <v>1</v>
      </c>
      <c r="O27" s="242">
        <v>1</v>
      </c>
      <c r="P27" s="243">
        <f t="shared" si="0"/>
        <v>5</v>
      </c>
      <c r="Q27" s="244"/>
    </row>
    <row r="28" spans="1:25" ht="12.75" customHeight="1" x14ac:dyDescent="0.25">
      <c r="B28" s="560" t="s">
        <v>77</v>
      </c>
      <c r="C28" s="558"/>
      <c r="D28" s="558"/>
      <c r="E28" s="559"/>
      <c r="F28" s="253">
        <f t="shared" ref="F28:O28" si="2">SUM(F12:F27)</f>
        <v>22</v>
      </c>
      <c r="G28" s="253">
        <f t="shared" si="2"/>
        <v>22</v>
      </c>
      <c r="H28" s="253">
        <f t="shared" si="2"/>
        <v>21</v>
      </c>
      <c r="I28" s="253">
        <f t="shared" si="2"/>
        <v>21</v>
      </c>
      <c r="J28" s="253">
        <f t="shared" si="2"/>
        <v>22</v>
      </c>
      <c r="K28" s="253">
        <f t="shared" si="2"/>
        <v>22</v>
      </c>
      <c r="L28" s="253">
        <f t="shared" si="2"/>
        <v>20</v>
      </c>
      <c r="M28" s="253">
        <f t="shared" si="2"/>
        <v>20</v>
      </c>
      <c r="N28" s="253">
        <f t="shared" si="2"/>
        <v>18</v>
      </c>
      <c r="O28" s="253">
        <f t="shared" si="2"/>
        <v>18</v>
      </c>
      <c r="P28" s="253">
        <f t="shared" si="0"/>
        <v>103</v>
      </c>
      <c r="Q28" s="244"/>
      <c r="S28" s="230"/>
      <c r="T28" s="254"/>
      <c r="X28" s="254"/>
    </row>
    <row r="29" spans="1:25" ht="12.75" customHeight="1" x14ac:dyDescent="0.25">
      <c r="B29" s="567" t="s">
        <v>78</v>
      </c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244"/>
      <c r="S29" s="230"/>
      <c r="X29" s="254"/>
    </row>
    <row r="30" spans="1:25" ht="12.75" customHeight="1" x14ac:dyDescent="0.25">
      <c r="B30" s="256">
        <v>1</v>
      </c>
      <c r="C30" s="257" t="s">
        <v>25</v>
      </c>
      <c r="D30" s="246" t="s">
        <v>156</v>
      </c>
      <c r="E30" s="249"/>
      <c r="F30" s="428"/>
      <c r="G30" s="428"/>
      <c r="H30" s="428"/>
      <c r="I30" s="428"/>
      <c r="J30" s="428">
        <v>1</v>
      </c>
      <c r="K30" s="428">
        <v>1</v>
      </c>
      <c r="L30" s="428">
        <v>1</v>
      </c>
      <c r="M30" s="428">
        <v>1</v>
      </c>
      <c r="N30" s="428">
        <v>1</v>
      </c>
      <c r="O30" s="428">
        <v>1</v>
      </c>
      <c r="P30" s="255">
        <f t="shared" ref="P30:P57" si="3">SUM(F30:O30)/2</f>
        <v>3</v>
      </c>
      <c r="Q30" s="244"/>
      <c r="S30" s="258"/>
      <c r="T30" s="259"/>
      <c r="U30" s="254"/>
      <c r="V30" s="254"/>
      <c r="W30" s="254"/>
      <c r="X30" s="254"/>
    </row>
    <row r="31" spans="1:25" ht="12.75" customHeight="1" x14ac:dyDescent="0.25">
      <c r="B31" s="260">
        <v>2</v>
      </c>
      <c r="C31" s="257" t="s">
        <v>40</v>
      </c>
      <c r="D31" s="257"/>
      <c r="E31" s="249"/>
      <c r="F31" s="428">
        <v>1</v>
      </c>
      <c r="G31" s="428">
        <v>1</v>
      </c>
      <c r="H31" s="428">
        <v>1</v>
      </c>
      <c r="I31" s="428">
        <v>1</v>
      </c>
      <c r="J31" s="428">
        <v>1</v>
      </c>
      <c r="K31" s="428">
        <v>1</v>
      </c>
      <c r="L31" s="428">
        <v>1</v>
      </c>
      <c r="M31" s="428">
        <v>1</v>
      </c>
      <c r="N31" s="428">
        <v>1</v>
      </c>
      <c r="O31" s="428">
        <v>1</v>
      </c>
      <c r="P31" s="255">
        <f t="shared" si="3"/>
        <v>5</v>
      </c>
      <c r="Q31" s="244"/>
      <c r="S31" s="258"/>
      <c r="T31" s="259"/>
      <c r="U31" s="254"/>
      <c r="V31" s="254"/>
      <c r="W31" s="254"/>
      <c r="X31" s="254"/>
    </row>
    <row r="32" spans="1:25" ht="12.75" customHeight="1" x14ac:dyDescent="0.25">
      <c r="B32" s="568" t="s">
        <v>84</v>
      </c>
      <c r="C32" s="558"/>
      <c r="D32" s="558"/>
      <c r="E32" s="559"/>
      <c r="F32" s="261">
        <f t="shared" ref="F32:O32" si="4">SUM(F30:F31)</f>
        <v>1</v>
      </c>
      <c r="G32" s="261">
        <f t="shared" si="4"/>
        <v>1</v>
      </c>
      <c r="H32" s="261">
        <f t="shared" si="4"/>
        <v>1</v>
      </c>
      <c r="I32" s="261">
        <f t="shared" si="4"/>
        <v>1</v>
      </c>
      <c r="J32" s="261">
        <f t="shared" si="4"/>
        <v>2</v>
      </c>
      <c r="K32" s="261">
        <f t="shared" si="4"/>
        <v>2</v>
      </c>
      <c r="L32" s="261">
        <f t="shared" si="4"/>
        <v>2</v>
      </c>
      <c r="M32" s="261">
        <f t="shared" si="4"/>
        <v>2</v>
      </c>
      <c r="N32" s="261">
        <f t="shared" si="4"/>
        <v>2</v>
      </c>
      <c r="O32" s="261">
        <f t="shared" si="4"/>
        <v>2</v>
      </c>
      <c r="P32" s="262">
        <f t="shared" si="3"/>
        <v>8</v>
      </c>
      <c r="Q32" s="244"/>
      <c r="S32" s="230"/>
      <c r="T32" s="254"/>
      <c r="U32" s="254"/>
      <c r="V32" s="254"/>
      <c r="W32" s="254"/>
      <c r="X32" s="254"/>
    </row>
    <row r="33" spans="1:26" ht="12.75" customHeight="1" x14ac:dyDescent="0.25">
      <c r="A33" s="158">
        <f t="shared" ref="A33:A55" si="5">LEN(C33)</f>
        <v>19</v>
      </c>
      <c r="B33" s="565">
        <v>17</v>
      </c>
      <c r="C33" s="569" t="s">
        <v>167</v>
      </c>
      <c r="D33" s="570"/>
      <c r="E33" s="263" t="s">
        <v>207</v>
      </c>
      <c r="F33" s="264"/>
      <c r="G33" s="264"/>
      <c r="H33" s="264"/>
      <c r="I33" s="264"/>
      <c r="J33" s="264">
        <v>1</v>
      </c>
      <c r="K33" s="264">
        <v>1</v>
      </c>
      <c r="L33" s="264"/>
      <c r="M33" s="264"/>
      <c r="N33" s="264"/>
      <c r="O33" s="264"/>
      <c r="P33" s="265">
        <f t="shared" si="3"/>
        <v>1</v>
      </c>
      <c r="Q33" s="244">
        <f t="shared" ref="Q33:Q44" si="6">SUM(P33*30)</f>
        <v>30</v>
      </c>
    </row>
    <row r="34" spans="1:26" ht="12.75" customHeight="1" x14ac:dyDescent="0.25">
      <c r="A34" s="158">
        <f t="shared" si="5"/>
        <v>0</v>
      </c>
      <c r="B34" s="566"/>
      <c r="C34" s="554"/>
      <c r="D34" s="571"/>
      <c r="E34" s="263" t="s">
        <v>212</v>
      </c>
      <c r="F34" s="264"/>
      <c r="G34" s="264"/>
      <c r="H34" s="264"/>
      <c r="I34" s="264"/>
      <c r="J34" s="264"/>
      <c r="K34" s="264"/>
      <c r="L34" s="264">
        <v>1</v>
      </c>
      <c r="M34" s="264">
        <v>1</v>
      </c>
      <c r="N34" s="264"/>
      <c r="O34" s="264"/>
      <c r="P34" s="265">
        <f t="shared" si="3"/>
        <v>1</v>
      </c>
      <c r="Q34" s="244">
        <f t="shared" si="6"/>
        <v>30</v>
      </c>
      <c r="R34" s="250"/>
      <c r="S34" s="250"/>
      <c r="T34" s="250"/>
      <c r="U34" s="250"/>
      <c r="V34" s="250"/>
      <c r="W34" s="250"/>
      <c r="X34" s="250"/>
      <c r="Y34" s="250"/>
      <c r="Z34" s="250"/>
    </row>
    <row r="35" spans="1:26" ht="12.75" customHeight="1" x14ac:dyDescent="0.25">
      <c r="A35" s="158">
        <f t="shared" si="5"/>
        <v>39</v>
      </c>
      <c r="B35" s="565">
        <v>18</v>
      </c>
      <c r="C35" s="561" t="s">
        <v>301</v>
      </c>
      <c r="D35" s="562"/>
      <c r="E35" s="266" t="s">
        <v>207</v>
      </c>
      <c r="F35" s="267">
        <v>1</v>
      </c>
      <c r="G35" s="267"/>
      <c r="H35" s="267"/>
      <c r="I35" s="267"/>
      <c r="J35" s="267"/>
      <c r="K35" s="267"/>
      <c r="L35" s="267"/>
      <c r="M35" s="267"/>
      <c r="N35" s="267"/>
      <c r="O35" s="267"/>
      <c r="P35" s="265">
        <f t="shared" si="3"/>
        <v>0.5</v>
      </c>
      <c r="Q35" s="244">
        <f t="shared" si="6"/>
        <v>15</v>
      </c>
      <c r="S35" s="251"/>
      <c r="T35" s="268"/>
    </row>
    <row r="36" spans="1:26" ht="12.75" customHeight="1" x14ac:dyDescent="0.25">
      <c r="A36" s="158">
        <f t="shared" si="5"/>
        <v>0</v>
      </c>
      <c r="B36" s="566"/>
      <c r="C36" s="563"/>
      <c r="D36" s="564"/>
      <c r="E36" s="266" t="s">
        <v>212</v>
      </c>
      <c r="F36" s="267"/>
      <c r="G36" s="267">
        <v>1</v>
      </c>
      <c r="H36" s="267"/>
      <c r="I36" s="267"/>
      <c r="J36" s="267"/>
      <c r="K36" s="267"/>
      <c r="L36" s="267"/>
      <c r="M36" s="267"/>
      <c r="N36" s="267"/>
      <c r="O36" s="267"/>
      <c r="P36" s="265">
        <f t="shared" si="3"/>
        <v>0.5</v>
      </c>
      <c r="Q36" s="244">
        <f t="shared" si="6"/>
        <v>15</v>
      </c>
    </row>
    <row r="37" spans="1:26" ht="12" customHeight="1" x14ac:dyDescent="0.25">
      <c r="A37" s="158">
        <f t="shared" si="5"/>
        <v>38</v>
      </c>
      <c r="B37" s="565">
        <v>19</v>
      </c>
      <c r="C37" s="579" t="s">
        <v>291</v>
      </c>
      <c r="D37" s="580"/>
      <c r="E37" s="266" t="s">
        <v>207</v>
      </c>
      <c r="F37" s="267">
        <v>2</v>
      </c>
      <c r="G37" s="267">
        <v>2</v>
      </c>
      <c r="H37" s="267">
        <v>1</v>
      </c>
      <c r="I37" s="267">
        <v>1</v>
      </c>
      <c r="J37" s="267"/>
      <c r="K37" s="267"/>
      <c r="L37" s="267"/>
      <c r="M37" s="267"/>
      <c r="N37" s="267"/>
      <c r="O37" s="267"/>
      <c r="P37" s="265">
        <f t="shared" si="3"/>
        <v>3</v>
      </c>
      <c r="Q37" s="244">
        <f t="shared" si="6"/>
        <v>90</v>
      </c>
    </row>
    <row r="38" spans="1:26" ht="14.25" customHeight="1" x14ac:dyDescent="0.25">
      <c r="A38" s="158">
        <f t="shared" si="5"/>
        <v>0</v>
      </c>
      <c r="B38" s="566"/>
      <c r="C38" s="581"/>
      <c r="D38" s="582"/>
      <c r="E38" s="266" t="s">
        <v>212</v>
      </c>
      <c r="F38" s="267"/>
      <c r="G38" s="267"/>
      <c r="H38" s="267"/>
      <c r="I38" s="267"/>
      <c r="J38" s="267">
        <v>1</v>
      </c>
      <c r="K38" s="267">
        <v>1</v>
      </c>
      <c r="L38" s="267">
        <v>2</v>
      </c>
      <c r="M38" s="267">
        <v>2</v>
      </c>
      <c r="N38" s="267"/>
      <c r="O38" s="267"/>
      <c r="P38" s="265">
        <f t="shared" si="3"/>
        <v>3</v>
      </c>
      <c r="Q38" s="244">
        <f t="shared" si="6"/>
        <v>90</v>
      </c>
    </row>
    <row r="39" spans="1:26" ht="12" customHeight="1" x14ac:dyDescent="0.25">
      <c r="A39" s="158">
        <f t="shared" si="5"/>
        <v>37</v>
      </c>
      <c r="B39" s="373">
        <v>20</v>
      </c>
      <c r="C39" s="583" t="s">
        <v>292</v>
      </c>
      <c r="D39" s="584"/>
      <c r="E39" s="266" t="s">
        <v>207</v>
      </c>
      <c r="F39" s="267">
        <v>1</v>
      </c>
      <c r="G39" s="267">
        <v>1</v>
      </c>
      <c r="H39" s="267">
        <v>1</v>
      </c>
      <c r="I39" s="267">
        <v>1</v>
      </c>
      <c r="J39" s="267"/>
      <c r="K39" s="267"/>
      <c r="L39" s="267"/>
      <c r="M39" s="267"/>
      <c r="N39" s="267"/>
      <c r="O39" s="267"/>
      <c r="P39" s="265">
        <f t="shared" si="3"/>
        <v>2</v>
      </c>
      <c r="Q39" s="244">
        <f t="shared" si="6"/>
        <v>60</v>
      </c>
      <c r="R39" s="227">
        <f>SUM(Q33:Q44)</f>
        <v>840</v>
      </c>
    </row>
    <row r="40" spans="1:26" ht="13.5" customHeight="1" x14ac:dyDescent="0.25">
      <c r="A40" s="158">
        <f t="shared" si="5"/>
        <v>41</v>
      </c>
      <c r="B40" s="373">
        <v>21</v>
      </c>
      <c r="C40" s="583" t="s">
        <v>293</v>
      </c>
      <c r="D40" s="585"/>
      <c r="E40" s="266" t="s">
        <v>207</v>
      </c>
      <c r="F40" s="267">
        <v>1</v>
      </c>
      <c r="G40" s="267">
        <v>1</v>
      </c>
      <c r="H40" s="267">
        <v>2</v>
      </c>
      <c r="I40" s="267">
        <v>2</v>
      </c>
      <c r="J40" s="267"/>
      <c r="K40" s="267"/>
      <c r="L40" s="267"/>
      <c r="M40" s="267"/>
      <c r="N40" s="267"/>
      <c r="O40" s="267"/>
      <c r="P40" s="265">
        <f t="shared" si="3"/>
        <v>3</v>
      </c>
      <c r="Q40" s="244">
        <f t="shared" si="6"/>
        <v>90</v>
      </c>
    </row>
    <row r="41" spans="1:26" ht="13.2" customHeight="1" x14ac:dyDescent="0.25">
      <c r="A41" s="158">
        <f t="shared" si="5"/>
        <v>27</v>
      </c>
      <c r="B41" s="373">
        <v>22</v>
      </c>
      <c r="C41" s="583" t="s">
        <v>294</v>
      </c>
      <c r="D41" s="584"/>
      <c r="E41" s="266" t="s">
        <v>207</v>
      </c>
      <c r="F41" s="267"/>
      <c r="G41" s="267"/>
      <c r="H41" s="267">
        <v>2</v>
      </c>
      <c r="I41" s="267">
        <v>2</v>
      </c>
      <c r="J41" s="267">
        <v>2</v>
      </c>
      <c r="K41" s="267">
        <v>2</v>
      </c>
      <c r="L41" s="267"/>
      <c r="M41" s="267"/>
      <c r="N41" s="267"/>
      <c r="O41" s="267"/>
      <c r="P41" s="265">
        <f t="shared" si="3"/>
        <v>4</v>
      </c>
      <c r="Q41" s="244">
        <f t="shared" si="6"/>
        <v>120</v>
      </c>
    </row>
    <row r="42" spans="1:26" ht="13.8" customHeight="1" x14ac:dyDescent="0.25">
      <c r="A42" s="158">
        <f t="shared" si="5"/>
        <v>27</v>
      </c>
      <c r="B42" s="239">
        <v>23</v>
      </c>
      <c r="C42" s="586" t="s">
        <v>305</v>
      </c>
      <c r="D42" s="587"/>
      <c r="E42" s="266" t="s">
        <v>212</v>
      </c>
      <c r="F42" s="267"/>
      <c r="G42" s="267"/>
      <c r="H42" s="267"/>
      <c r="I42" s="267"/>
      <c r="J42" s="267">
        <v>1</v>
      </c>
      <c r="K42" s="267">
        <v>1</v>
      </c>
      <c r="L42" s="267">
        <v>1</v>
      </c>
      <c r="M42" s="267">
        <v>1</v>
      </c>
      <c r="N42" s="267"/>
      <c r="O42" s="267"/>
      <c r="P42" s="265">
        <f t="shared" si="3"/>
        <v>2</v>
      </c>
      <c r="Q42" s="244">
        <f t="shared" si="6"/>
        <v>60</v>
      </c>
    </row>
    <row r="43" spans="1:26" ht="14.4" customHeight="1" x14ac:dyDescent="0.25">
      <c r="A43" s="158">
        <f t="shared" si="5"/>
        <v>33</v>
      </c>
      <c r="B43" s="239">
        <v>24</v>
      </c>
      <c r="C43" s="588" t="s">
        <v>285</v>
      </c>
      <c r="D43" s="589"/>
      <c r="E43" s="266" t="s">
        <v>212</v>
      </c>
      <c r="F43" s="267"/>
      <c r="G43" s="267"/>
      <c r="H43" s="267"/>
      <c r="I43" s="267"/>
      <c r="J43" s="267"/>
      <c r="K43" s="267"/>
      <c r="L43" s="267">
        <v>3</v>
      </c>
      <c r="M43" s="267">
        <v>3</v>
      </c>
      <c r="N43" s="267">
        <v>4</v>
      </c>
      <c r="O43" s="267"/>
      <c r="P43" s="265">
        <f t="shared" si="3"/>
        <v>5</v>
      </c>
      <c r="Q43" s="244">
        <f t="shared" si="6"/>
        <v>150</v>
      </c>
    </row>
    <row r="44" spans="1:26" ht="14.4" customHeight="1" x14ac:dyDescent="0.25">
      <c r="A44" s="158">
        <f t="shared" si="5"/>
        <v>32</v>
      </c>
      <c r="B44" s="239">
        <v>25</v>
      </c>
      <c r="C44" s="590" t="s">
        <v>286</v>
      </c>
      <c r="D44" s="590"/>
      <c r="E44" s="269" t="s">
        <v>212</v>
      </c>
      <c r="F44" s="267"/>
      <c r="G44" s="267"/>
      <c r="H44" s="267">
        <v>1</v>
      </c>
      <c r="I44" s="267">
        <v>1</v>
      </c>
      <c r="J44" s="267">
        <v>1</v>
      </c>
      <c r="K44" s="267">
        <v>1</v>
      </c>
      <c r="L44" s="267">
        <v>1</v>
      </c>
      <c r="M44" s="267">
        <v>1</v>
      </c>
      <c r="N44" s="267"/>
      <c r="O44" s="267"/>
      <c r="P44" s="265">
        <f t="shared" si="3"/>
        <v>3</v>
      </c>
      <c r="Q44" s="244">
        <f t="shared" si="6"/>
        <v>90</v>
      </c>
    </row>
    <row r="45" spans="1:26" ht="12.75" customHeight="1" x14ac:dyDescent="0.25">
      <c r="B45" s="270" t="s">
        <v>95</v>
      </c>
      <c r="C45" s="271"/>
      <c r="D45" s="272"/>
      <c r="E45" s="272"/>
      <c r="F45" s="273">
        <f t="shared" ref="F45:O45" si="7">SUM(F33:F44)</f>
        <v>5</v>
      </c>
      <c r="G45" s="273">
        <f t="shared" si="7"/>
        <v>5</v>
      </c>
      <c r="H45" s="273">
        <f t="shared" si="7"/>
        <v>7</v>
      </c>
      <c r="I45" s="273">
        <f t="shared" si="7"/>
        <v>7</v>
      </c>
      <c r="J45" s="273">
        <f t="shared" si="7"/>
        <v>6</v>
      </c>
      <c r="K45" s="273">
        <f t="shared" si="7"/>
        <v>6</v>
      </c>
      <c r="L45" s="273">
        <f t="shared" si="7"/>
        <v>8</v>
      </c>
      <c r="M45" s="273">
        <f t="shared" si="7"/>
        <v>8</v>
      </c>
      <c r="N45" s="273">
        <f t="shared" si="7"/>
        <v>4</v>
      </c>
      <c r="O45" s="273">
        <f t="shared" si="7"/>
        <v>0</v>
      </c>
      <c r="P45" s="273">
        <f t="shared" si="3"/>
        <v>28</v>
      </c>
      <c r="Q45" s="244"/>
    </row>
    <row r="46" spans="1:26" ht="13.5" customHeight="1" x14ac:dyDescent="0.25">
      <c r="A46" s="398">
        <f t="shared" si="5"/>
        <v>40</v>
      </c>
      <c r="B46" s="274">
        <v>26</v>
      </c>
      <c r="C46" s="591" t="s">
        <v>287</v>
      </c>
      <c r="D46" s="591"/>
      <c r="E46" s="275" t="s">
        <v>212</v>
      </c>
      <c r="F46" s="276"/>
      <c r="G46" s="276"/>
      <c r="H46" s="276"/>
      <c r="I46" s="276"/>
      <c r="J46" s="276"/>
      <c r="K46" s="276"/>
      <c r="L46" s="277">
        <v>2</v>
      </c>
      <c r="M46" s="277">
        <v>2</v>
      </c>
      <c r="N46" s="278"/>
      <c r="O46" s="276"/>
      <c r="P46" s="279">
        <f t="shared" si="3"/>
        <v>2</v>
      </c>
      <c r="Q46" s="244">
        <f t="shared" ref="Q46:Q53" si="8">SUM(P46*30)</f>
        <v>60</v>
      </c>
    </row>
    <row r="47" spans="1:26" ht="13.5" customHeight="1" x14ac:dyDescent="0.25">
      <c r="A47" s="398">
        <f t="shared" si="5"/>
        <v>38</v>
      </c>
      <c r="B47" s="274">
        <v>27</v>
      </c>
      <c r="C47" s="592" t="s">
        <v>288</v>
      </c>
      <c r="D47" s="593"/>
      <c r="E47" s="384" t="s">
        <v>207</v>
      </c>
      <c r="F47" s="385">
        <v>1</v>
      </c>
      <c r="G47" s="385">
        <v>1</v>
      </c>
      <c r="H47" s="386"/>
      <c r="I47" s="386"/>
      <c r="J47" s="386"/>
      <c r="K47" s="386"/>
      <c r="L47" s="387"/>
      <c r="M47" s="387"/>
      <c r="N47" s="385"/>
      <c r="O47" s="276"/>
      <c r="P47" s="279">
        <f t="shared" si="3"/>
        <v>1</v>
      </c>
      <c r="Q47" s="244">
        <f t="shared" si="8"/>
        <v>30</v>
      </c>
    </row>
    <row r="48" spans="1:26" s="399" customFormat="1" ht="13.5" customHeight="1" x14ac:dyDescent="0.25">
      <c r="A48" s="398">
        <f t="shared" si="5"/>
        <v>41</v>
      </c>
      <c r="B48" s="274">
        <v>28</v>
      </c>
      <c r="C48" s="592" t="s">
        <v>300</v>
      </c>
      <c r="D48" s="593"/>
      <c r="E48" s="384" t="s">
        <v>212</v>
      </c>
      <c r="F48" s="385"/>
      <c r="G48" s="385"/>
      <c r="H48" s="386"/>
      <c r="I48" s="386"/>
      <c r="J48" s="386"/>
      <c r="K48" s="386"/>
      <c r="L48" s="387">
        <v>1</v>
      </c>
      <c r="M48" s="387">
        <v>1</v>
      </c>
      <c r="N48" s="385">
        <v>1</v>
      </c>
      <c r="O48" s="276"/>
      <c r="P48" s="279">
        <f t="shared" si="3"/>
        <v>1.5</v>
      </c>
      <c r="Q48" s="244"/>
    </row>
    <row r="49" spans="1:25" ht="14.25" customHeight="1" x14ac:dyDescent="0.25">
      <c r="A49" s="398">
        <f t="shared" si="5"/>
        <v>34</v>
      </c>
      <c r="B49" s="274">
        <v>29</v>
      </c>
      <c r="C49" s="572" t="s">
        <v>289</v>
      </c>
      <c r="D49" s="573"/>
      <c r="E49" s="275" t="s">
        <v>212</v>
      </c>
      <c r="F49" s="276"/>
      <c r="G49" s="276"/>
      <c r="H49" s="276"/>
      <c r="I49" s="276"/>
      <c r="J49" s="276"/>
      <c r="K49" s="276"/>
      <c r="L49" s="277">
        <v>2</v>
      </c>
      <c r="M49" s="277">
        <v>2</v>
      </c>
      <c r="N49" s="278">
        <v>2</v>
      </c>
      <c r="O49" s="276"/>
      <c r="P49" s="279">
        <f t="shared" si="3"/>
        <v>3</v>
      </c>
      <c r="Q49" s="244">
        <f t="shared" si="8"/>
        <v>90</v>
      </c>
      <c r="R49" s="227">
        <f>SUM(Q46:Q53)</f>
        <v>765</v>
      </c>
    </row>
    <row r="50" spans="1:25" ht="12.75" customHeight="1" x14ac:dyDescent="0.25">
      <c r="A50" s="398">
        <f t="shared" si="5"/>
        <v>18</v>
      </c>
      <c r="B50" s="609">
        <v>30</v>
      </c>
      <c r="C50" s="605" t="s">
        <v>178</v>
      </c>
      <c r="D50" s="606"/>
      <c r="E50" s="280" t="s">
        <v>207</v>
      </c>
      <c r="F50" s="281">
        <v>5</v>
      </c>
      <c r="G50" s="281">
        <v>5</v>
      </c>
      <c r="H50" s="281">
        <v>5</v>
      </c>
      <c r="I50" s="281">
        <v>5</v>
      </c>
      <c r="J50" s="281">
        <v>5</v>
      </c>
      <c r="K50" s="281">
        <v>5</v>
      </c>
      <c r="L50" s="281"/>
      <c r="M50" s="281"/>
      <c r="N50" s="281"/>
      <c r="O50" s="281"/>
      <c r="P50" s="279">
        <f t="shared" si="3"/>
        <v>15</v>
      </c>
      <c r="Q50" s="244">
        <f t="shared" si="8"/>
        <v>450</v>
      </c>
    </row>
    <row r="51" spans="1:25" ht="12.75" customHeight="1" x14ac:dyDescent="0.25">
      <c r="A51" s="398">
        <f t="shared" si="5"/>
        <v>0</v>
      </c>
      <c r="B51" s="610"/>
      <c r="C51" s="607"/>
      <c r="D51" s="608"/>
      <c r="E51" s="388" t="s">
        <v>212</v>
      </c>
      <c r="F51" s="389"/>
      <c r="G51" s="389"/>
      <c r="H51" s="389">
        <v>1</v>
      </c>
      <c r="I51" s="389">
        <v>1</v>
      </c>
      <c r="J51" s="389">
        <v>1</v>
      </c>
      <c r="K51" s="389">
        <v>1</v>
      </c>
      <c r="L51" s="267"/>
      <c r="M51" s="267"/>
      <c r="N51" s="267"/>
      <c r="O51" s="267"/>
      <c r="P51" s="279">
        <f t="shared" si="3"/>
        <v>2</v>
      </c>
      <c r="Q51" s="244">
        <f t="shared" si="8"/>
        <v>60</v>
      </c>
    </row>
    <row r="52" spans="1:25" s="434" customFormat="1" ht="12.75" customHeight="1" x14ac:dyDescent="0.25">
      <c r="A52" s="398">
        <f t="shared" si="5"/>
        <v>41</v>
      </c>
      <c r="B52" s="435">
        <v>31</v>
      </c>
      <c r="C52" s="611" t="s">
        <v>328</v>
      </c>
      <c r="D52" s="612"/>
      <c r="E52" s="443" t="s">
        <v>341</v>
      </c>
      <c r="F52" s="389"/>
      <c r="G52" s="389"/>
      <c r="H52" s="389"/>
      <c r="I52" s="389"/>
      <c r="J52" s="389"/>
      <c r="K52" s="389"/>
      <c r="L52" s="267"/>
      <c r="M52" s="267"/>
      <c r="N52" s="267"/>
      <c r="O52" s="83">
        <v>2</v>
      </c>
      <c r="P52" s="279">
        <f t="shared" si="3"/>
        <v>1</v>
      </c>
      <c r="Q52" s="244"/>
    </row>
    <row r="53" spans="1:25" ht="12.75" customHeight="1" x14ac:dyDescent="0.25">
      <c r="A53" s="398">
        <f t="shared" si="5"/>
        <v>34</v>
      </c>
      <c r="B53" s="385">
        <v>32</v>
      </c>
      <c r="C53" s="594" t="s">
        <v>338</v>
      </c>
      <c r="D53" s="595"/>
      <c r="E53" s="269" t="s">
        <v>341</v>
      </c>
      <c r="F53" s="267"/>
      <c r="G53" s="267"/>
      <c r="H53" s="267"/>
      <c r="I53" s="267"/>
      <c r="J53" s="267"/>
      <c r="K53" s="267"/>
      <c r="L53" s="267"/>
      <c r="M53" s="267"/>
      <c r="N53" s="267"/>
      <c r="O53" s="95">
        <v>5</v>
      </c>
      <c r="P53" s="279">
        <f t="shared" si="3"/>
        <v>2.5</v>
      </c>
      <c r="Q53" s="244">
        <f t="shared" si="8"/>
        <v>75</v>
      </c>
    </row>
    <row r="54" spans="1:25" ht="12.75" customHeight="1" x14ac:dyDescent="0.25">
      <c r="A54" s="398">
        <f t="shared" si="5"/>
        <v>17</v>
      </c>
      <c r="B54" s="599">
        <v>33</v>
      </c>
      <c r="C54" s="601" t="s">
        <v>296</v>
      </c>
      <c r="D54" s="602"/>
      <c r="E54" s="269" t="s">
        <v>207</v>
      </c>
      <c r="F54" s="282"/>
      <c r="G54" s="282"/>
      <c r="H54" s="282"/>
      <c r="I54" s="282"/>
      <c r="J54" s="282"/>
      <c r="K54" s="282" t="s">
        <v>102</v>
      </c>
      <c r="L54" s="282"/>
      <c r="M54" s="282"/>
      <c r="N54" s="282"/>
      <c r="O54" s="282"/>
      <c r="P54" s="279">
        <f t="shared" si="3"/>
        <v>0</v>
      </c>
      <c r="Q54" s="244"/>
    </row>
    <row r="55" spans="1:25" ht="12.75" customHeight="1" x14ac:dyDescent="0.25">
      <c r="A55" s="398">
        <f t="shared" si="5"/>
        <v>0</v>
      </c>
      <c r="B55" s="600"/>
      <c r="C55" s="603"/>
      <c r="D55" s="604"/>
      <c r="E55" s="269" t="s">
        <v>212</v>
      </c>
      <c r="F55" s="282"/>
      <c r="G55" s="282"/>
      <c r="H55" s="282"/>
      <c r="I55" s="282"/>
      <c r="J55" s="282"/>
      <c r="K55" s="282"/>
      <c r="L55" s="282"/>
      <c r="M55" s="282" t="s">
        <v>102</v>
      </c>
      <c r="N55" s="282"/>
      <c r="O55" s="282"/>
      <c r="P55" s="279">
        <f t="shared" si="3"/>
        <v>0</v>
      </c>
      <c r="Q55" s="244"/>
    </row>
    <row r="56" spans="1:25" ht="12.75" customHeight="1" x14ac:dyDescent="0.25">
      <c r="B56" s="596" t="s">
        <v>103</v>
      </c>
      <c r="C56" s="597"/>
      <c r="D56" s="597"/>
      <c r="E56" s="598"/>
      <c r="F56" s="283">
        <f>SUM(F46:F53)</f>
        <v>6</v>
      </c>
      <c r="G56" s="283">
        <f t="shared" ref="G56:O56" si="9">SUM(G46:G53)</f>
        <v>6</v>
      </c>
      <c r="H56" s="283">
        <f t="shared" si="9"/>
        <v>6</v>
      </c>
      <c r="I56" s="283">
        <f t="shared" si="9"/>
        <v>6</v>
      </c>
      <c r="J56" s="283">
        <f t="shared" si="9"/>
        <v>6</v>
      </c>
      <c r="K56" s="283">
        <f t="shared" si="9"/>
        <v>6</v>
      </c>
      <c r="L56" s="283">
        <f t="shared" si="9"/>
        <v>5</v>
      </c>
      <c r="M56" s="283">
        <f t="shared" si="9"/>
        <v>5</v>
      </c>
      <c r="N56" s="283">
        <f t="shared" si="9"/>
        <v>3</v>
      </c>
      <c r="O56" s="283">
        <f t="shared" si="9"/>
        <v>7</v>
      </c>
      <c r="P56" s="284">
        <f t="shared" si="3"/>
        <v>28</v>
      </c>
      <c r="Q56" s="244"/>
    </row>
    <row r="57" spans="1:25" ht="12.75" customHeight="1" x14ac:dyDescent="0.25">
      <c r="B57" s="618" t="s">
        <v>111</v>
      </c>
      <c r="C57" s="619"/>
      <c r="D57" s="619"/>
      <c r="E57" s="620"/>
      <c r="F57" s="285">
        <f t="shared" ref="F57:O57" si="10">SUM(F56,F45)</f>
        <v>11</v>
      </c>
      <c r="G57" s="285">
        <f t="shared" si="10"/>
        <v>11</v>
      </c>
      <c r="H57" s="285">
        <f t="shared" si="10"/>
        <v>13</v>
      </c>
      <c r="I57" s="285">
        <f t="shared" si="10"/>
        <v>13</v>
      </c>
      <c r="J57" s="285">
        <f t="shared" si="10"/>
        <v>12</v>
      </c>
      <c r="K57" s="285">
        <f t="shared" si="10"/>
        <v>12</v>
      </c>
      <c r="L57" s="285">
        <f t="shared" si="10"/>
        <v>13</v>
      </c>
      <c r="M57" s="285">
        <f t="shared" si="10"/>
        <v>13</v>
      </c>
      <c r="N57" s="285">
        <f t="shared" si="10"/>
        <v>7</v>
      </c>
      <c r="O57" s="285">
        <f t="shared" si="10"/>
        <v>7</v>
      </c>
      <c r="P57" s="286">
        <f t="shared" si="3"/>
        <v>56</v>
      </c>
      <c r="Q57" s="244"/>
    </row>
    <row r="58" spans="1:25" ht="12.75" customHeight="1" x14ac:dyDescent="0.25">
      <c r="B58" s="621" t="s">
        <v>117</v>
      </c>
      <c r="C58" s="622"/>
      <c r="D58" s="622"/>
      <c r="E58" s="623"/>
      <c r="F58" s="288">
        <v>11</v>
      </c>
      <c r="G58" s="288">
        <v>11</v>
      </c>
      <c r="H58" s="288">
        <v>13</v>
      </c>
      <c r="I58" s="288">
        <v>13</v>
      </c>
      <c r="J58" s="288">
        <v>12</v>
      </c>
      <c r="K58" s="288">
        <v>12</v>
      </c>
      <c r="L58" s="288">
        <v>13</v>
      </c>
      <c r="M58" s="288">
        <v>13</v>
      </c>
      <c r="N58" s="285">
        <v>7</v>
      </c>
      <c r="O58" s="285">
        <v>7</v>
      </c>
      <c r="P58" s="286">
        <f>SUM(F58:M58)/2+N58</f>
        <v>56</v>
      </c>
      <c r="Q58" s="244"/>
      <c r="R58" s="227" t="s">
        <v>115</v>
      </c>
    </row>
    <row r="59" spans="1:25" ht="12.75" customHeight="1" x14ac:dyDescent="0.25">
      <c r="B59" s="289" t="s">
        <v>119</v>
      </c>
      <c r="C59" s="290"/>
      <c r="D59" s="290"/>
      <c r="E59" s="287"/>
      <c r="F59" s="291"/>
      <c r="G59" s="236"/>
      <c r="H59" s="236"/>
      <c r="I59" s="236"/>
      <c r="J59" s="236"/>
      <c r="K59" s="236" t="s">
        <v>207</v>
      </c>
      <c r="L59" s="236"/>
      <c r="M59" s="236"/>
      <c r="N59" s="236" t="s">
        <v>212</v>
      </c>
      <c r="O59" s="236"/>
      <c r="P59" s="249">
        <f>COUNTA(F59:O59)</f>
        <v>2</v>
      </c>
      <c r="Q59" s="244"/>
    </row>
    <row r="60" spans="1:25" ht="12.75" customHeight="1" x14ac:dyDescent="0.25">
      <c r="A60" s="229"/>
      <c r="B60" s="624" t="s">
        <v>121</v>
      </c>
      <c r="C60" s="625"/>
      <c r="D60" s="625"/>
      <c r="E60" s="626"/>
      <c r="F60" s="292">
        <f t="shared" ref="F60:O60" si="11">F28+F57</f>
        <v>33</v>
      </c>
      <c r="G60" s="292">
        <f t="shared" si="11"/>
        <v>33</v>
      </c>
      <c r="H60" s="292">
        <f t="shared" si="11"/>
        <v>34</v>
      </c>
      <c r="I60" s="292">
        <f t="shared" si="11"/>
        <v>34</v>
      </c>
      <c r="J60" s="292">
        <f t="shared" si="11"/>
        <v>34</v>
      </c>
      <c r="K60" s="292">
        <f t="shared" si="11"/>
        <v>34</v>
      </c>
      <c r="L60" s="292">
        <f t="shared" si="11"/>
        <v>33</v>
      </c>
      <c r="M60" s="292">
        <f t="shared" si="11"/>
        <v>33</v>
      </c>
      <c r="N60" s="292">
        <f t="shared" si="11"/>
        <v>25</v>
      </c>
      <c r="O60" s="292">
        <f t="shared" si="11"/>
        <v>25</v>
      </c>
      <c r="P60" s="293">
        <f>SUM(F60:O60)</f>
        <v>318</v>
      </c>
      <c r="Q60" s="244"/>
      <c r="R60" s="229"/>
      <c r="S60" s="229"/>
      <c r="T60" s="229"/>
      <c r="U60" s="229"/>
      <c r="V60" s="229"/>
      <c r="W60" s="229"/>
      <c r="X60" s="229"/>
      <c r="Y60" s="229"/>
    </row>
    <row r="61" spans="1:25" ht="29.25" customHeight="1" x14ac:dyDescent="0.25">
      <c r="B61" s="615" t="s">
        <v>61</v>
      </c>
      <c r="C61" s="616"/>
      <c r="D61" s="616"/>
      <c r="E61" s="617"/>
      <c r="F61" s="292">
        <f t="shared" ref="F61:O61" si="12">F60+F32</f>
        <v>34</v>
      </c>
      <c r="G61" s="292">
        <f t="shared" si="12"/>
        <v>34</v>
      </c>
      <c r="H61" s="292">
        <f t="shared" si="12"/>
        <v>35</v>
      </c>
      <c r="I61" s="292">
        <f t="shared" si="12"/>
        <v>35</v>
      </c>
      <c r="J61" s="292">
        <f t="shared" si="12"/>
        <v>36</v>
      </c>
      <c r="K61" s="292">
        <f t="shared" si="12"/>
        <v>36</v>
      </c>
      <c r="L61" s="292">
        <f t="shared" si="12"/>
        <v>35</v>
      </c>
      <c r="M61" s="292">
        <f t="shared" si="12"/>
        <v>35</v>
      </c>
      <c r="N61" s="292">
        <f t="shared" si="12"/>
        <v>27</v>
      </c>
      <c r="O61" s="292">
        <f t="shared" si="12"/>
        <v>27</v>
      </c>
      <c r="P61" s="294">
        <f>SUM(F61:O61)/2</f>
        <v>167</v>
      </c>
      <c r="Q61" s="244"/>
    </row>
    <row r="62" spans="1:25" s="417" customFormat="1" ht="25.5" customHeight="1" x14ac:dyDescent="0.25">
      <c r="B62" s="523"/>
      <c r="C62" s="482" t="s">
        <v>147</v>
      </c>
      <c r="D62" s="524" t="s">
        <v>124</v>
      </c>
      <c r="E62" s="449"/>
      <c r="F62" s="167">
        <v>1</v>
      </c>
      <c r="G62" s="167">
        <v>1</v>
      </c>
      <c r="H62" s="167">
        <v>1</v>
      </c>
      <c r="I62" s="167">
        <v>1</v>
      </c>
      <c r="J62" s="167"/>
      <c r="K62" s="167"/>
      <c r="L62" s="167"/>
      <c r="M62" s="167"/>
      <c r="N62" s="167">
        <v>1</v>
      </c>
      <c r="O62" s="167">
        <v>1</v>
      </c>
      <c r="P62" s="515">
        <f>SUM(F62:O63)/2</f>
        <v>4</v>
      </c>
      <c r="Q62" s="23"/>
    </row>
    <row r="63" spans="1:25" s="417" customFormat="1" ht="18.75" customHeight="1" x14ac:dyDescent="0.25">
      <c r="B63" s="455"/>
      <c r="C63" s="455"/>
      <c r="D63" s="524" t="s">
        <v>40</v>
      </c>
      <c r="E63" s="449"/>
      <c r="F63" s="167"/>
      <c r="G63" s="167"/>
      <c r="H63" s="167"/>
      <c r="I63" s="167"/>
      <c r="J63" s="167"/>
      <c r="K63" s="167"/>
      <c r="L63" s="167"/>
      <c r="M63" s="167"/>
      <c r="N63" s="167">
        <v>1</v>
      </c>
      <c r="O63" s="167">
        <v>1</v>
      </c>
      <c r="P63" s="455"/>
      <c r="Q63" s="23"/>
    </row>
    <row r="64" spans="1:25" ht="12.75" customHeight="1" x14ac:dyDescent="0.25">
      <c r="B64" s="245">
        <v>1</v>
      </c>
      <c r="C64" s="297" t="s">
        <v>125</v>
      </c>
      <c r="D64" s="290"/>
      <c r="E64" s="287"/>
      <c r="F64" s="168">
        <v>2</v>
      </c>
      <c r="G64" s="168">
        <v>2</v>
      </c>
      <c r="H64" s="168">
        <v>2</v>
      </c>
      <c r="I64" s="168">
        <v>2</v>
      </c>
      <c r="J64" s="168">
        <v>2</v>
      </c>
      <c r="K64" s="168">
        <v>2</v>
      </c>
      <c r="L64" s="168">
        <v>2</v>
      </c>
      <c r="M64" s="168">
        <v>2</v>
      </c>
      <c r="N64" s="168">
        <v>2</v>
      </c>
      <c r="O64" s="168">
        <v>2</v>
      </c>
      <c r="P64" s="296" t="s">
        <v>148</v>
      </c>
      <c r="Q64" s="229"/>
    </row>
    <row r="65" spans="1:25" ht="12.75" customHeight="1" x14ac:dyDescent="0.25">
      <c r="B65" s="245">
        <v>2</v>
      </c>
      <c r="C65" s="299" t="s">
        <v>127</v>
      </c>
      <c r="D65" s="290"/>
      <c r="E65" s="287"/>
      <c r="F65" s="295">
        <v>0.5</v>
      </c>
      <c r="G65" s="295"/>
      <c r="H65" s="295">
        <v>0.5</v>
      </c>
      <c r="I65" s="295"/>
      <c r="J65" s="295">
        <v>0.5</v>
      </c>
      <c r="K65" s="295"/>
      <c r="L65" s="295"/>
      <c r="M65" s="298"/>
      <c r="N65" s="298"/>
      <c r="O65" s="298"/>
      <c r="P65" s="296" t="s">
        <v>148</v>
      </c>
      <c r="Q65" s="229"/>
    </row>
    <row r="66" spans="1:25" ht="12.75" customHeight="1" x14ac:dyDescent="0.25">
      <c r="B66" s="245">
        <v>3</v>
      </c>
      <c r="C66" s="627" t="s">
        <v>128</v>
      </c>
      <c r="D66" s="628"/>
      <c r="E66" s="629"/>
      <c r="F66" s="295"/>
      <c r="G66" s="295"/>
      <c r="H66" s="295"/>
      <c r="I66" s="295"/>
      <c r="J66" s="295"/>
      <c r="K66" s="295"/>
      <c r="L66" s="295"/>
      <c r="M66" s="298"/>
      <c r="N66" s="298"/>
      <c r="O66" s="298"/>
      <c r="P66" s="296" t="s">
        <v>148</v>
      </c>
      <c r="Q66" s="229"/>
    </row>
    <row r="67" spans="1:25" ht="12.75" customHeight="1" x14ac:dyDescent="0.25">
      <c r="B67" s="245">
        <v>4</v>
      </c>
      <c r="C67" s="627" t="s">
        <v>129</v>
      </c>
      <c r="D67" s="628"/>
      <c r="E67" s="629"/>
      <c r="F67" s="295"/>
      <c r="G67" s="295"/>
      <c r="H67" s="295"/>
      <c r="I67" s="295"/>
      <c r="J67" s="295"/>
      <c r="K67" s="295"/>
      <c r="L67" s="295"/>
      <c r="M67" s="298"/>
      <c r="N67" s="298"/>
      <c r="O67" s="298"/>
      <c r="P67" s="296" t="s">
        <v>148</v>
      </c>
      <c r="Q67" s="229"/>
    </row>
    <row r="68" spans="1:25" ht="12.75" customHeight="1" x14ac:dyDescent="0.25">
      <c r="B68" s="245">
        <v>5</v>
      </c>
      <c r="C68" s="299" t="s">
        <v>130</v>
      </c>
      <c r="D68" s="290"/>
      <c r="E68" s="287"/>
      <c r="F68" s="295"/>
      <c r="G68" s="295"/>
      <c r="H68" s="295"/>
      <c r="I68" s="295"/>
      <c r="J68" s="295"/>
      <c r="K68" s="295"/>
      <c r="L68" s="295"/>
      <c r="M68" s="298"/>
      <c r="N68" s="298"/>
      <c r="O68" s="298"/>
      <c r="P68" s="296" t="s">
        <v>148</v>
      </c>
      <c r="Q68" s="229"/>
    </row>
    <row r="69" spans="1:25" ht="12.75" customHeight="1" x14ac:dyDescent="0.25">
      <c r="B69" s="245">
        <v>6</v>
      </c>
      <c r="C69" s="299" t="s">
        <v>131</v>
      </c>
      <c r="D69" s="290"/>
      <c r="E69" s="287"/>
      <c r="F69" s="295"/>
      <c r="G69" s="295"/>
      <c r="H69" s="295"/>
      <c r="I69" s="295"/>
      <c r="J69" s="295"/>
      <c r="K69" s="295"/>
      <c r="L69" s="295"/>
      <c r="M69" s="298"/>
      <c r="N69" s="298"/>
      <c r="O69" s="298"/>
      <c r="P69" s="296" t="s">
        <v>148</v>
      </c>
      <c r="Q69" s="229"/>
    </row>
    <row r="70" spans="1:25" ht="12.75" customHeight="1" x14ac:dyDescent="0.25">
      <c r="B70" s="245">
        <v>7</v>
      </c>
      <c r="C70" s="299" t="s">
        <v>132</v>
      </c>
      <c r="D70" s="290"/>
      <c r="E70" s="287"/>
      <c r="F70" s="295"/>
      <c r="G70" s="295"/>
      <c r="H70" s="295"/>
      <c r="I70" s="295"/>
      <c r="J70" s="295"/>
      <c r="K70" s="295"/>
      <c r="L70" s="295"/>
      <c r="M70" s="298"/>
      <c r="N70" s="298"/>
      <c r="O70" s="298"/>
      <c r="P70" s="296" t="s">
        <v>148</v>
      </c>
      <c r="Q70" s="229"/>
    </row>
    <row r="71" spans="1:25" ht="12.75" customHeight="1" x14ac:dyDescent="0.25">
      <c r="B71" s="401">
        <v>8</v>
      </c>
      <c r="C71" s="299" t="s">
        <v>133</v>
      </c>
      <c r="D71" s="290"/>
      <c r="E71" s="287"/>
      <c r="F71" s="295"/>
      <c r="G71" s="295"/>
      <c r="H71" s="295"/>
      <c r="I71" s="295"/>
      <c r="J71" s="295"/>
      <c r="K71" s="295"/>
      <c r="L71" s="295"/>
      <c r="M71" s="298"/>
      <c r="N71" s="298"/>
      <c r="O71" s="298"/>
      <c r="P71" s="296" t="s">
        <v>148</v>
      </c>
      <c r="Q71" s="229"/>
    </row>
    <row r="72" spans="1:25" ht="12.75" customHeight="1" x14ac:dyDescent="0.25">
      <c r="B72" s="274">
        <v>9</v>
      </c>
      <c r="C72" s="400" t="s">
        <v>134</v>
      </c>
      <c r="D72" s="290"/>
      <c r="E72" s="287"/>
      <c r="F72" s="295" t="s">
        <v>135</v>
      </c>
      <c r="G72" s="402"/>
      <c r="H72" s="402"/>
      <c r="I72" s="402"/>
      <c r="J72" s="402"/>
      <c r="K72" s="402"/>
      <c r="L72" s="402"/>
      <c r="M72" s="403"/>
      <c r="N72" s="403"/>
      <c r="O72" s="298" t="s">
        <v>135</v>
      </c>
      <c r="P72" s="404" t="s">
        <v>148</v>
      </c>
      <c r="Q72" s="229"/>
    </row>
    <row r="73" spans="1:25" ht="12.75" customHeight="1" x14ac:dyDescent="0.25">
      <c r="A73" s="300"/>
      <c r="B73" s="408">
        <v>10</v>
      </c>
      <c r="C73" s="409" t="s">
        <v>137</v>
      </c>
      <c r="D73" s="410"/>
      <c r="E73" s="410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404" t="s">
        <v>148</v>
      </c>
      <c r="Q73" s="300"/>
      <c r="R73" s="300"/>
      <c r="S73" s="300"/>
      <c r="T73" s="300"/>
      <c r="U73" s="300"/>
      <c r="V73" s="300"/>
      <c r="W73" s="300"/>
      <c r="X73" s="300"/>
      <c r="Y73" s="300"/>
    </row>
    <row r="74" spans="1:25" ht="12.75" customHeight="1" x14ac:dyDescent="0.25">
      <c r="A74" s="300"/>
      <c r="B74" s="614" t="s">
        <v>138</v>
      </c>
      <c r="C74" s="614"/>
      <c r="D74" s="614"/>
      <c r="E74" s="614"/>
      <c r="F74" s="407">
        <f t="shared" ref="F74:O74" si="13">SUM(F61:F72)</f>
        <v>37.5</v>
      </c>
      <c r="G74" s="405">
        <f t="shared" si="13"/>
        <v>37</v>
      </c>
      <c r="H74" s="405">
        <f t="shared" si="13"/>
        <v>38.5</v>
      </c>
      <c r="I74" s="405">
        <f t="shared" si="13"/>
        <v>38</v>
      </c>
      <c r="J74" s="405">
        <f t="shared" si="13"/>
        <v>38.5</v>
      </c>
      <c r="K74" s="405">
        <f t="shared" si="13"/>
        <v>38</v>
      </c>
      <c r="L74" s="405">
        <f t="shared" si="13"/>
        <v>37</v>
      </c>
      <c r="M74" s="405">
        <f t="shared" si="13"/>
        <v>37</v>
      </c>
      <c r="N74" s="405">
        <f t="shared" si="13"/>
        <v>31</v>
      </c>
      <c r="O74" s="405">
        <f t="shared" si="13"/>
        <v>31</v>
      </c>
      <c r="P74" s="406">
        <f>SUM(F74:O74)</f>
        <v>363.5</v>
      </c>
      <c r="Q74" s="300"/>
      <c r="R74" s="300"/>
      <c r="S74" s="300"/>
      <c r="T74" s="300"/>
      <c r="U74" s="300"/>
      <c r="V74" s="300"/>
      <c r="W74" s="300"/>
      <c r="X74" s="300"/>
      <c r="Y74" s="300"/>
    </row>
    <row r="75" spans="1:25" ht="12.75" customHeight="1" x14ac:dyDescent="0.25">
      <c r="A75" s="300"/>
      <c r="B75" s="301"/>
      <c r="C75" s="495" t="s">
        <v>299</v>
      </c>
      <c r="D75" s="496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</row>
    <row r="76" spans="1:25" ht="12.75" customHeight="1" x14ac:dyDescent="0.25">
      <c r="C76" s="300" t="s">
        <v>79</v>
      </c>
      <c r="D76" s="300"/>
      <c r="Q76" s="229"/>
    </row>
    <row r="77" spans="1:25" ht="12.75" customHeight="1" x14ac:dyDescent="0.25">
      <c r="C77" s="227" t="s">
        <v>144</v>
      </c>
      <c r="F77" s="574" t="s">
        <v>80</v>
      </c>
      <c r="G77" s="558"/>
      <c r="H77" s="558"/>
      <c r="I77" s="558"/>
      <c r="J77" s="558"/>
      <c r="K77" s="558"/>
      <c r="L77" s="558"/>
      <c r="M77" s="558"/>
      <c r="N77" s="558"/>
      <c r="O77" s="559"/>
      <c r="Q77" s="229"/>
    </row>
    <row r="78" spans="1:25" ht="12.75" customHeight="1" x14ac:dyDescent="0.25">
      <c r="E78" s="229"/>
      <c r="F78" s="613">
        <v>34</v>
      </c>
      <c r="G78" s="559"/>
      <c r="H78" s="613">
        <v>35</v>
      </c>
      <c r="I78" s="559"/>
      <c r="J78" s="613">
        <v>36</v>
      </c>
      <c r="K78" s="559"/>
      <c r="L78" s="613">
        <v>35</v>
      </c>
      <c r="M78" s="559"/>
      <c r="N78" s="613">
        <v>27</v>
      </c>
      <c r="O78" s="559"/>
      <c r="Q78" s="229"/>
    </row>
    <row r="79" spans="1:25" ht="12.75" customHeight="1" x14ac:dyDescent="0.25">
      <c r="E79" s="229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Q79" s="229"/>
    </row>
    <row r="80" spans="1:25" ht="12.75" customHeight="1" x14ac:dyDescent="0.25">
      <c r="E80" s="229"/>
      <c r="Q80" s="229"/>
    </row>
    <row r="81" spans="3:17" ht="12.75" customHeight="1" x14ac:dyDescent="0.25">
      <c r="C81" s="230"/>
      <c r="D81" s="230"/>
      <c r="E81" s="229"/>
      <c r="Q81" s="229"/>
    </row>
    <row r="82" spans="3:17" ht="12.75" customHeight="1" x14ac:dyDescent="0.25">
      <c r="C82" s="229"/>
      <c r="D82" s="229"/>
      <c r="E82" s="229"/>
      <c r="Q82" s="229"/>
    </row>
    <row r="83" spans="3:17" ht="12.75" customHeight="1" x14ac:dyDescent="0.25">
      <c r="C83" s="229"/>
      <c r="D83" s="229"/>
      <c r="E83" s="229"/>
      <c r="Q83" s="229"/>
    </row>
    <row r="84" spans="3:17" ht="12.75" customHeight="1" x14ac:dyDescent="0.25">
      <c r="C84" s="229"/>
      <c r="D84" s="229"/>
      <c r="Q84" s="229"/>
    </row>
    <row r="85" spans="3:17" ht="12.75" customHeight="1" x14ac:dyDescent="0.25">
      <c r="C85" s="229"/>
      <c r="D85" s="229"/>
      <c r="Q85" s="229"/>
    </row>
    <row r="86" spans="3:17" ht="12.75" customHeight="1" x14ac:dyDescent="0.25">
      <c r="C86" s="229"/>
      <c r="D86" s="229"/>
      <c r="Q86" s="229"/>
    </row>
    <row r="87" spans="3:17" ht="12.75" customHeight="1" x14ac:dyDescent="0.25">
      <c r="C87" s="229"/>
      <c r="D87" s="229"/>
      <c r="Q87" s="229"/>
    </row>
    <row r="88" spans="3:17" ht="12.75" customHeight="1" x14ac:dyDescent="0.25">
      <c r="C88" s="229"/>
      <c r="D88" s="229"/>
      <c r="Q88" s="229"/>
    </row>
    <row r="89" spans="3:17" ht="12.75" customHeight="1" x14ac:dyDescent="0.25">
      <c r="C89" s="229"/>
      <c r="D89" s="229"/>
      <c r="Q89" s="229"/>
    </row>
    <row r="90" spans="3:17" ht="12.75" customHeight="1" x14ac:dyDescent="0.25">
      <c r="C90" s="229"/>
      <c r="D90" s="229"/>
      <c r="Q90" s="229"/>
    </row>
    <row r="91" spans="3:17" ht="12.75" customHeight="1" x14ac:dyDescent="0.25">
      <c r="C91" s="229"/>
      <c r="D91" s="229"/>
      <c r="Q91" s="229"/>
    </row>
    <row r="92" spans="3:17" ht="12.75" customHeight="1" x14ac:dyDescent="0.25">
      <c r="Q92" s="229"/>
    </row>
    <row r="93" spans="3:17" ht="12.75" customHeight="1" x14ac:dyDescent="0.25">
      <c r="Q93" s="229"/>
    </row>
    <row r="94" spans="3:17" ht="12.75" customHeight="1" x14ac:dyDescent="0.25">
      <c r="Q94" s="229"/>
    </row>
    <row r="95" spans="3:17" ht="12.75" customHeight="1" x14ac:dyDescent="0.25">
      <c r="Q95" s="229"/>
    </row>
    <row r="96" spans="3:17" ht="12.75" customHeight="1" x14ac:dyDescent="0.25">
      <c r="Q96" s="229"/>
    </row>
    <row r="97" spans="17:17" ht="12.75" customHeight="1" x14ac:dyDescent="0.25">
      <c r="Q97" s="229"/>
    </row>
    <row r="98" spans="17:17" ht="12.75" customHeight="1" x14ac:dyDescent="0.25">
      <c r="Q98" s="229"/>
    </row>
    <row r="99" spans="17:17" ht="12.75" customHeight="1" x14ac:dyDescent="0.25">
      <c r="Q99" s="229"/>
    </row>
    <row r="100" spans="17:17" ht="12.75" customHeight="1" x14ac:dyDescent="0.25">
      <c r="Q100" s="229"/>
    </row>
    <row r="101" spans="17:17" ht="12.75" customHeight="1" x14ac:dyDescent="0.25">
      <c r="Q101" s="229"/>
    </row>
    <row r="102" spans="17:17" ht="12.75" customHeight="1" x14ac:dyDescent="0.25">
      <c r="Q102" s="229"/>
    </row>
    <row r="103" spans="17:17" ht="12.75" customHeight="1" x14ac:dyDescent="0.25">
      <c r="Q103" s="229"/>
    </row>
    <row r="104" spans="17:17" ht="12.75" customHeight="1" x14ac:dyDescent="0.25">
      <c r="Q104" s="229"/>
    </row>
    <row r="105" spans="17:17" ht="12.75" customHeight="1" x14ac:dyDescent="0.25">
      <c r="Q105" s="229"/>
    </row>
    <row r="106" spans="17:17" ht="12.75" customHeight="1" x14ac:dyDescent="0.25">
      <c r="Q106" s="229"/>
    </row>
    <row r="107" spans="17:17" ht="12.75" customHeight="1" x14ac:dyDescent="0.25">
      <c r="Q107" s="229"/>
    </row>
    <row r="108" spans="17:17" ht="12.75" customHeight="1" x14ac:dyDescent="0.25">
      <c r="Q108" s="229"/>
    </row>
    <row r="109" spans="17:17" ht="12.75" customHeight="1" x14ac:dyDescent="0.25">
      <c r="Q109" s="229"/>
    </row>
    <row r="110" spans="17:17" ht="12.75" customHeight="1" x14ac:dyDescent="0.25">
      <c r="Q110" s="229"/>
    </row>
    <row r="111" spans="17:17" ht="12.75" customHeight="1" x14ac:dyDescent="0.25">
      <c r="Q111" s="229"/>
    </row>
    <row r="112" spans="17:17" ht="12.75" customHeight="1" x14ac:dyDescent="0.25">
      <c r="Q112" s="229"/>
    </row>
    <row r="113" spans="17:17" ht="12.75" customHeight="1" x14ac:dyDescent="0.25">
      <c r="Q113" s="229"/>
    </row>
    <row r="114" spans="17:17" ht="12.75" customHeight="1" x14ac:dyDescent="0.25">
      <c r="Q114" s="229"/>
    </row>
    <row r="115" spans="17:17" ht="12.75" customHeight="1" x14ac:dyDescent="0.25">
      <c r="Q115" s="229"/>
    </row>
    <row r="116" spans="17:17" ht="12.75" customHeight="1" x14ac:dyDescent="0.25">
      <c r="Q116" s="229"/>
    </row>
    <row r="117" spans="17:17" ht="12.75" customHeight="1" x14ac:dyDescent="0.25">
      <c r="Q117" s="229"/>
    </row>
    <row r="118" spans="17:17" ht="12.75" customHeight="1" x14ac:dyDescent="0.25">
      <c r="Q118" s="229"/>
    </row>
    <row r="119" spans="17:17" ht="12.75" customHeight="1" x14ac:dyDescent="0.25">
      <c r="Q119" s="229"/>
    </row>
    <row r="120" spans="17:17" ht="12.75" customHeight="1" x14ac:dyDescent="0.25">
      <c r="Q120" s="229"/>
    </row>
    <row r="121" spans="17:17" ht="12.75" customHeight="1" x14ac:dyDescent="0.25">
      <c r="Q121" s="229"/>
    </row>
    <row r="122" spans="17:17" ht="12.75" customHeight="1" x14ac:dyDescent="0.25">
      <c r="Q122" s="229"/>
    </row>
    <row r="123" spans="17:17" ht="12.75" customHeight="1" x14ac:dyDescent="0.25">
      <c r="Q123" s="229"/>
    </row>
    <row r="124" spans="17:17" ht="12.75" customHeight="1" x14ac:dyDescent="0.25">
      <c r="Q124" s="229"/>
    </row>
    <row r="125" spans="17:17" ht="12.75" customHeight="1" x14ac:dyDescent="0.25">
      <c r="Q125" s="229"/>
    </row>
    <row r="126" spans="17:17" ht="12.75" customHeight="1" x14ac:dyDescent="0.25">
      <c r="Q126" s="229"/>
    </row>
    <row r="127" spans="17:17" ht="12.75" customHeight="1" x14ac:dyDescent="0.25">
      <c r="Q127" s="229"/>
    </row>
    <row r="128" spans="17:17" ht="12.75" customHeight="1" x14ac:dyDescent="0.25">
      <c r="Q128" s="229"/>
    </row>
    <row r="129" spans="17:17" ht="12.75" customHeight="1" x14ac:dyDescent="0.25">
      <c r="Q129" s="229"/>
    </row>
    <row r="130" spans="17:17" ht="12.75" customHeight="1" x14ac:dyDescent="0.25">
      <c r="Q130" s="229"/>
    </row>
    <row r="131" spans="17:17" ht="12.75" customHeight="1" x14ac:dyDescent="0.25">
      <c r="Q131" s="229"/>
    </row>
    <row r="132" spans="17:17" ht="12.75" customHeight="1" x14ac:dyDescent="0.25">
      <c r="Q132" s="229"/>
    </row>
    <row r="133" spans="17:17" ht="12.75" customHeight="1" x14ac:dyDescent="0.25">
      <c r="Q133" s="229"/>
    </row>
    <row r="134" spans="17:17" ht="12.75" customHeight="1" x14ac:dyDescent="0.25">
      <c r="Q134" s="229"/>
    </row>
    <row r="135" spans="17:17" ht="12.75" customHeight="1" x14ac:dyDescent="0.25">
      <c r="Q135" s="229"/>
    </row>
    <row r="136" spans="17:17" ht="12.75" customHeight="1" x14ac:dyDescent="0.25">
      <c r="Q136" s="229"/>
    </row>
    <row r="137" spans="17:17" ht="12.75" customHeight="1" x14ac:dyDescent="0.25">
      <c r="Q137" s="229"/>
    </row>
    <row r="138" spans="17:17" ht="12.75" customHeight="1" x14ac:dyDescent="0.25">
      <c r="Q138" s="229"/>
    </row>
    <row r="139" spans="17:17" ht="12.75" customHeight="1" x14ac:dyDescent="0.25">
      <c r="Q139" s="229"/>
    </row>
    <row r="140" spans="17:17" ht="12.75" customHeight="1" x14ac:dyDescent="0.25">
      <c r="Q140" s="229"/>
    </row>
    <row r="141" spans="17:17" ht="12.75" customHeight="1" x14ac:dyDescent="0.25">
      <c r="Q141" s="229"/>
    </row>
    <row r="142" spans="17:17" ht="12.75" customHeight="1" x14ac:dyDescent="0.25">
      <c r="Q142" s="229"/>
    </row>
    <row r="143" spans="17:17" ht="12.75" customHeight="1" x14ac:dyDescent="0.25">
      <c r="Q143" s="229"/>
    </row>
    <row r="144" spans="17:17" ht="12.75" customHeight="1" x14ac:dyDescent="0.25">
      <c r="Q144" s="229"/>
    </row>
    <row r="145" spans="17:17" ht="12.75" customHeight="1" x14ac:dyDescent="0.25">
      <c r="Q145" s="229"/>
    </row>
    <row r="146" spans="17:17" ht="12.75" customHeight="1" x14ac:dyDescent="0.25">
      <c r="Q146" s="229"/>
    </row>
    <row r="147" spans="17:17" ht="12.75" customHeight="1" x14ac:dyDescent="0.25">
      <c r="Q147" s="229"/>
    </row>
    <row r="148" spans="17:17" ht="12.75" customHeight="1" x14ac:dyDescent="0.25">
      <c r="Q148" s="229"/>
    </row>
    <row r="149" spans="17:17" ht="12.75" customHeight="1" x14ac:dyDescent="0.25">
      <c r="Q149" s="229"/>
    </row>
    <row r="150" spans="17:17" ht="12.75" customHeight="1" x14ac:dyDescent="0.25">
      <c r="Q150" s="229"/>
    </row>
    <row r="151" spans="17:17" ht="12.75" customHeight="1" x14ac:dyDescent="0.25">
      <c r="Q151" s="229"/>
    </row>
    <row r="152" spans="17:17" ht="12.75" customHeight="1" x14ac:dyDescent="0.25">
      <c r="Q152" s="229"/>
    </row>
    <row r="153" spans="17:17" ht="12.75" customHeight="1" x14ac:dyDescent="0.25">
      <c r="Q153" s="229"/>
    </row>
    <row r="154" spans="17:17" ht="12.75" customHeight="1" x14ac:dyDescent="0.25">
      <c r="Q154" s="229"/>
    </row>
    <row r="155" spans="17:17" ht="12.75" customHeight="1" x14ac:dyDescent="0.25">
      <c r="Q155" s="229"/>
    </row>
    <row r="156" spans="17:17" ht="12.75" customHeight="1" x14ac:dyDescent="0.25">
      <c r="Q156" s="229"/>
    </row>
    <row r="157" spans="17:17" ht="12.75" customHeight="1" x14ac:dyDescent="0.25">
      <c r="Q157" s="229"/>
    </row>
    <row r="158" spans="17:17" ht="12.75" customHeight="1" x14ac:dyDescent="0.25">
      <c r="Q158" s="229"/>
    </row>
    <row r="159" spans="17:17" ht="12.75" customHeight="1" x14ac:dyDescent="0.25">
      <c r="Q159" s="229"/>
    </row>
    <row r="160" spans="17:17" ht="12.75" customHeight="1" x14ac:dyDescent="0.25">
      <c r="Q160" s="229"/>
    </row>
    <row r="161" spans="17:17" ht="12.75" customHeight="1" x14ac:dyDescent="0.25">
      <c r="Q161" s="229"/>
    </row>
    <row r="162" spans="17:17" ht="12.75" customHeight="1" x14ac:dyDescent="0.25">
      <c r="Q162" s="229"/>
    </row>
    <row r="163" spans="17:17" ht="12.75" customHeight="1" x14ac:dyDescent="0.25">
      <c r="Q163" s="229"/>
    </row>
    <row r="164" spans="17:17" ht="12.75" customHeight="1" x14ac:dyDescent="0.25">
      <c r="Q164" s="229"/>
    </row>
    <row r="165" spans="17:17" ht="12.75" customHeight="1" x14ac:dyDescent="0.25">
      <c r="Q165" s="229"/>
    </row>
    <row r="166" spans="17:17" ht="12.75" customHeight="1" x14ac:dyDescent="0.25">
      <c r="Q166" s="229"/>
    </row>
    <row r="167" spans="17:17" ht="12.75" customHeight="1" x14ac:dyDescent="0.25">
      <c r="Q167" s="229"/>
    </row>
    <row r="168" spans="17:17" ht="12.75" customHeight="1" x14ac:dyDescent="0.25">
      <c r="Q168" s="229"/>
    </row>
    <row r="169" spans="17:17" ht="12.75" customHeight="1" x14ac:dyDescent="0.25">
      <c r="Q169" s="229"/>
    </row>
    <row r="170" spans="17:17" ht="12.75" customHeight="1" x14ac:dyDescent="0.25">
      <c r="Q170" s="229"/>
    </row>
    <row r="171" spans="17:17" ht="12.75" customHeight="1" x14ac:dyDescent="0.25">
      <c r="Q171" s="229"/>
    </row>
    <row r="172" spans="17:17" ht="12.75" customHeight="1" x14ac:dyDescent="0.25">
      <c r="Q172" s="229"/>
    </row>
    <row r="173" spans="17:17" ht="12.75" customHeight="1" x14ac:dyDescent="0.25">
      <c r="Q173" s="229"/>
    </row>
    <row r="174" spans="17:17" ht="12.75" customHeight="1" x14ac:dyDescent="0.25">
      <c r="Q174" s="229"/>
    </row>
    <row r="175" spans="17:17" ht="12.75" customHeight="1" x14ac:dyDescent="0.25">
      <c r="Q175" s="229"/>
    </row>
    <row r="176" spans="17:17" ht="12.75" customHeight="1" x14ac:dyDescent="0.25">
      <c r="Q176" s="229"/>
    </row>
    <row r="177" spans="17:17" ht="12.75" customHeight="1" x14ac:dyDescent="0.25">
      <c r="Q177" s="229"/>
    </row>
    <row r="178" spans="17:17" ht="12.75" customHeight="1" x14ac:dyDescent="0.25">
      <c r="Q178" s="229"/>
    </row>
    <row r="179" spans="17:17" ht="12.75" customHeight="1" x14ac:dyDescent="0.25">
      <c r="Q179" s="229"/>
    </row>
    <row r="180" spans="17:17" ht="12.75" customHeight="1" x14ac:dyDescent="0.25">
      <c r="Q180" s="229"/>
    </row>
    <row r="181" spans="17:17" ht="12.75" customHeight="1" x14ac:dyDescent="0.25">
      <c r="Q181" s="229"/>
    </row>
    <row r="182" spans="17:17" ht="12.75" customHeight="1" x14ac:dyDescent="0.25">
      <c r="Q182" s="229"/>
    </row>
    <row r="183" spans="17:17" ht="12.75" customHeight="1" x14ac:dyDescent="0.25">
      <c r="Q183" s="229"/>
    </row>
    <row r="184" spans="17:17" ht="12.75" customHeight="1" x14ac:dyDescent="0.25">
      <c r="Q184" s="229"/>
    </row>
    <row r="185" spans="17:17" ht="12.75" customHeight="1" x14ac:dyDescent="0.25">
      <c r="Q185" s="229"/>
    </row>
    <row r="186" spans="17:17" ht="12.75" customHeight="1" x14ac:dyDescent="0.25">
      <c r="Q186" s="229"/>
    </row>
    <row r="187" spans="17:17" ht="12.75" customHeight="1" x14ac:dyDescent="0.25">
      <c r="Q187" s="229"/>
    </row>
    <row r="188" spans="17:17" ht="12.75" customHeight="1" x14ac:dyDescent="0.25">
      <c r="Q188" s="229"/>
    </row>
    <row r="189" spans="17:17" ht="12.75" customHeight="1" x14ac:dyDescent="0.25">
      <c r="Q189" s="229"/>
    </row>
    <row r="190" spans="17:17" ht="12.75" customHeight="1" x14ac:dyDescent="0.25">
      <c r="Q190" s="229"/>
    </row>
    <row r="191" spans="17:17" ht="12.75" customHeight="1" x14ac:dyDescent="0.25">
      <c r="Q191" s="229"/>
    </row>
    <row r="192" spans="17:17" ht="12.75" customHeight="1" x14ac:dyDescent="0.25">
      <c r="Q192" s="229"/>
    </row>
    <row r="193" spans="17:17" ht="12.75" customHeight="1" x14ac:dyDescent="0.25">
      <c r="Q193" s="229"/>
    </row>
    <row r="194" spans="17:17" ht="12.75" customHeight="1" x14ac:dyDescent="0.25">
      <c r="Q194" s="229"/>
    </row>
    <row r="195" spans="17:17" ht="12.75" customHeight="1" x14ac:dyDescent="0.25">
      <c r="Q195" s="229"/>
    </row>
    <row r="196" spans="17:17" ht="12.75" customHeight="1" x14ac:dyDescent="0.25">
      <c r="Q196" s="229"/>
    </row>
    <row r="197" spans="17:17" ht="12.75" customHeight="1" x14ac:dyDescent="0.25">
      <c r="Q197" s="229"/>
    </row>
    <row r="198" spans="17:17" ht="12.75" customHeight="1" x14ac:dyDescent="0.25">
      <c r="Q198" s="229"/>
    </row>
    <row r="199" spans="17:17" ht="12.75" customHeight="1" x14ac:dyDescent="0.25">
      <c r="Q199" s="229"/>
    </row>
    <row r="200" spans="17:17" ht="12.75" customHeight="1" x14ac:dyDescent="0.25">
      <c r="Q200" s="229"/>
    </row>
    <row r="201" spans="17:17" ht="12.75" customHeight="1" x14ac:dyDescent="0.25">
      <c r="Q201" s="229"/>
    </row>
    <row r="202" spans="17:17" ht="12.75" customHeight="1" x14ac:dyDescent="0.25">
      <c r="Q202" s="229"/>
    </row>
    <row r="203" spans="17:17" ht="12.75" customHeight="1" x14ac:dyDescent="0.25">
      <c r="Q203" s="229"/>
    </row>
    <row r="204" spans="17:17" ht="12.75" customHeight="1" x14ac:dyDescent="0.25">
      <c r="Q204" s="229"/>
    </row>
    <row r="205" spans="17:17" ht="12.75" customHeight="1" x14ac:dyDescent="0.25">
      <c r="Q205" s="229"/>
    </row>
    <row r="206" spans="17:17" ht="12.75" customHeight="1" x14ac:dyDescent="0.25">
      <c r="Q206" s="229"/>
    </row>
    <row r="207" spans="17:17" ht="12.75" customHeight="1" x14ac:dyDescent="0.25">
      <c r="Q207" s="229"/>
    </row>
    <row r="208" spans="17:17" ht="12.75" customHeight="1" x14ac:dyDescent="0.25">
      <c r="Q208" s="229"/>
    </row>
    <row r="209" spans="17:17" ht="12.75" customHeight="1" x14ac:dyDescent="0.25">
      <c r="Q209" s="229"/>
    </row>
    <row r="210" spans="17:17" ht="12.75" customHeight="1" x14ac:dyDescent="0.25">
      <c r="Q210" s="229"/>
    </row>
    <row r="211" spans="17:17" ht="12.75" customHeight="1" x14ac:dyDescent="0.25">
      <c r="Q211" s="229"/>
    </row>
    <row r="212" spans="17:17" ht="12.75" customHeight="1" x14ac:dyDescent="0.25">
      <c r="Q212" s="229"/>
    </row>
    <row r="213" spans="17:17" ht="12.75" customHeight="1" x14ac:dyDescent="0.25">
      <c r="Q213" s="229"/>
    </row>
    <row r="214" spans="17:17" ht="12.75" customHeight="1" x14ac:dyDescent="0.25">
      <c r="Q214" s="229"/>
    </row>
    <row r="215" spans="17:17" ht="12.75" customHeight="1" x14ac:dyDescent="0.25">
      <c r="Q215" s="229"/>
    </row>
    <row r="216" spans="17:17" ht="12.75" customHeight="1" x14ac:dyDescent="0.25">
      <c r="Q216" s="229"/>
    </row>
    <row r="217" spans="17:17" ht="12.75" customHeight="1" x14ac:dyDescent="0.25">
      <c r="Q217" s="229"/>
    </row>
    <row r="218" spans="17:17" ht="12.75" customHeight="1" x14ac:dyDescent="0.25">
      <c r="Q218" s="229"/>
    </row>
    <row r="219" spans="17:17" ht="12.75" customHeight="1" x14ac:dyDescent="0.25">
      <c r="Q219" s="229"/>
    </row>
    <row r="220" spans="17:17" ht="12.75" customHeight="1" x14ac:dyDescent="0.25">
      <c r="Q220" s="229"/>
    </row>
    <row r="221" spans="17:17" ht="12.75" customHeight="1" x14ac:dyDescent="0.25">
      <c r="Q221" s="229"/>
    </row>
    <row r="222" spans="17:17" ht="12.75" customHeight="1" x14ac:dyDescent="0.25">
      <c r="Q222" s="229"/>
    </row>
    <row r="223" spans="17:17" ht="12.75" customHeight="1" x14ac:dyDescent="0.25">
      <c r="Q223" s="229"/>
    </row>
    <row r="224" spans="17:17" ht="12.75" customHeight="1" x14ac:dyDescent="0.25">
      <c r="Q224" s="229"/>
    </row>
    <row r="225" spans="17:17" ht="12.75" customHeight="1" x14ac:dyDescent="0.25">
      <c r="Q225" s="229"/>
    </row>
    <row r="226" spans="17:17" ht="12.75" customHeight="1" x14ac:dyDescent="0.25">
      <c r="Q226" s="229"/>
    </row>
    <row r="227" spans="17:17" ht="12.75" customHeight="1" x14ac:dyDescent="0.25">
      <c r="Q227" s="229"/>
    </row>
    <row r="228" spans="17:17" ht="12.75" customHeight="1" x14ac:dyDescent="0.25">
      <c r="Q228" s="229"/>
    </row>
    <row r="229" spans="17:17" ht="12.75" customHeight="1" x14ac:dyDescent="0.25">
      <c r="Q229" s="229"/>
    </row>
    <row r="230" spans="17:17" ht="12.75" customHeight="1" x14ac:dyDescent="0.25">
      <c r="Q230" s="229"/>
    </row>
    <row r="231" spans="17:17" ht="12.75" customHeight="1" x14ac:dyDescent="0.25">
      <c r="Q231" s="229"/>
    </row>
    <row r="232" spans="17:17" ht="12.75" customHeight="1" x14ac:dyDescent="0.25">
      <c r="Q232" s="229"/>
    </row>
    <row r="233" spans="17:17" ht="12.75" customHeight="1" x14ac:dyDescent="0.25">
      <c r="Q233" s="229"/>
    </row>
    <row r="234" spans="17:17" ht="12.75" customHeight="1" x14ac:dyDescent="0.25">
      <c r="Q234" s="229"/>
    </row>
    <row r="235" spans="17:17" ht="12.75" customHeight="1" x14ac:dyDescent="0.25">
      <c r="Q235" s="229"/>
    </row>
    <row r="236" spans="17:17" ht="12.75" customHeight="1" x14ac:dyDescent="0.25">
      <c r="Q236" s="229"/>
    </row>
    <row r="237" spans="17:17" ht="12.75" customHeight="1" x14ac:dyDescent="0.25">
      <c r="Q237" s="229"/>
    </row>
    <row r="238" spans="17:17" ht="12.75" customHeight="1" x14ac:dyDescent="0.25">
      <c r="Q238" s="229"/>
    </row>
    <row r="239" spans="17:17" ht="12.75" customHeight="1" x14ac:dyDescent="0.25">
      <c r="Q239" s="229"/>
    </row>
    <row r="240" spans="17:17" ht="12.75" customHeight="1" x14ac:dyDescent="0.25">
      <c r="Q240" s="229"/>
    </row>
    <row r="241" spans="17:17" ht="12.75" customHeight="1" x14ac:dyDescent="0.25">
      <c r="Q241" s="229"/>
    </row>
    <row r="242" spans="17:17" ht="12.75" customHeight="1" x14ac:dyDescent="0.25">
      <c r="Q242" s="229"/>
    </row>
    <row r="243" spans="17:17" ht="12.75" customHeight="1" x14ac:dyDescent="0.25">
      <c r="Q243" s="229"/>
    </row>
    <row r="244" spans="17:17" ht="12.75" customHeight="1" x14ac:dyDescent="0.25">
      <c r="Q244" s="229"/>
    </row>
    <row r="245" spans="17:17" ht="12.75" customHeight="1" x14ac:dyDescent="0.25">
      <c r="Q245" s="229"/>
    </row>
    <row r="246" spans="17:17" ht="12.75" customHeight="1" x14ac:dyDescent="0.25">
      <c r="Q246" s="229"/>
    </row>
    <row r="247" spans="17:17" ht="12.75" customHeight="1" x14ac:dyDescent="0.25">
      <c r="Q247" s="229"/>
    </row>
    <row r="248" spans="17:17" ht="12.75" customHeight="1" x14ac:dyDescent="0.25">
      <c r="Q248" s="229"/>
    </row>
    <row r="249" spans="17:17" ht="12.75" customHeight="1" x14ac:dyDescent="0.25">
      <c r="Q249" s="229"/>
    </row>
    <row r="250" spans="17:17" ht="12.75" customHeight="1" x14ac:dyDescent="0.25">
      <c r="Q250" s="229"/>
    </row>
    <row r="251" spans="17:17" ht="12.75" customHeight="1" x14ac:dyDescent="0.25">
      <c r="Q251" s="229"/>
    </row>
    <row r="252" spans="17:17" ht="12.75" customHeight="1" x14ac:dyDescent="0.25">
      <c r="Q252" s="229"/>
    </row>
    <row r="253" spans="17:17" ht="12.75" customHeight="1" x14ac:dyDescent="0.25">
      <c r="Q253" s="229"/>
    </row>
    <row r="254" spans="17:17" ht="12.75" customHeight="1" x14ac:dyDescent="0.25">
      <c r="Q254" s="229"/>
    </row>
    <row r="255" spans="17:17" ht="12.75" customHeight="1" x14ac:dyDescent="0.25">
      <c r="Q255" s="229"/>
    </row>
    <row r="256" spans="17:17" ht="12.75" customHeight="1" x14ac:dyDescent="0.25">
      <c r="Q256" s="229"/>
    </row>
    <row r="257" spans="17:17" ht="12.75" customHeight="1" x14ac:dyDescent="0.25">
      <c r="Q257" s="229"/>
    </row>
    <row r="258" spans="17:17" ht="12.75" customHeight="1" x14ac:dyDescent="0.25">
      <c r="Q258" s="229"/>
    </row>
    <row r="259" spans="17:17" ht="12.75" customHeight="1" x14ac:dyDescent="0.25">
      <c r="Q259" s="229"/>
    </row>
    <row r="260" spans="17:17" ht="12.75" customHeight="1" x14ac:dyDescent="0.25">
      <c r="Q260" s="229"/>
    </row>
    <row r="261" spans="17:17" ht="12.75" customHeight="1" x14ac:dyDescent="0.25">
      <c r="Q261" s="229"/>
    </row>
    <row r="262" spans="17:17" ht="12.75" customHeight="1" x14ac:dyDescent="0.25">
      <c r="Q262" s="229"/>
    </row>
    <row r="263" spans="17:17" ht="12.75" customHeight="1" x14ac:dyDescent="0.25">
      <c r="Q263" s="229"/>
    </row>
    <row r="264" spans="17:17" ht="12.75" customHeight="1" x14ac:dyDescent="0.25">
      <c r="Q264" s="229"/>
    </row>
    <row r="265" spans="17:17" ht="12.75" customHeight="1" x14ac:dyDescent="0.25">
      <c r="Q265" s="229"/>
    </row>
    <row r="266" spans="17:17" ht="12.75" customHeight="1" x14ac:dyDescent="0.25">
      <c r="Q266" s="229"/>
    </row>
    <row r="267" spans="17:17" ht="12.75" customHeight="1" x14ac:dyDescent="0.25">
      <c r="Q267" s="229"/>
    </row>
    <row r="268" spans="17:17" ht="12.75" customHeight="1" x14ac:dyDescent="0.25">
      <c r="Q268" s="229"/>
    </row>
    <row r="269" spans="17:17" ht="12.75" customHeight="1" x14ac:dyDescent="0.25">
      <c r="Q269" s="229"/>
    </row>
    <row r="270" spans="17:17" ht="12.75" customHeight="1" x14ac:dyDescent="0.25">
      <c r="Q270" s="229"/>
    </row>
    <row r="271" spans="17:17" ht="12.75" customHeight="1" x14ac:dyDescent="0.25">
      <c r="Q271" s="229"/>
    </row>
    <row r="272" spans="17:17" ht="12.75" customHeight="1" x14ac:dyDescent="0.25">
      <c r="Q272" s="229"/>
    </row>
    <row r="273" spans="17:17" ht="12.75" customHeight="1" x14ac:dyDescent="0.25">
      <c r="Q273" s="229"/>
    </row>
    <row r="274" spans="17:17" ht="12.75" customHeight="1" x14ac:dyDescent="0.25">
      <c r="Q274" s="229"/>
    </row>
    <row r="275" spans="17:17" ht="12.75" customHeight="1" x14ac:dyDescent="0.25">
      <c r="Q275" s="229"/>
    </row>
    <row r="276" spans="17:17" ht="12.75" customHeight="1" x14ac:dyDescent="0.25">
      <c r="Q276" s="229"/>
    </row>
    <row r="277" spans="17:17" ht="12.75" customHeight="1" x14ac:dyDescent="0.25">
      <c r="Q277" s="229"/>
    </row>
    <row r="278" spans="17:17" ht="12.75" customHeight="1" x14ac:dyDescent="0.25">
      <c r="Q278" s="229"/>
    </row>
    <row r="279" spans="17:17" ht="12.75" customHeight="1" x14ac:dyDescent="0.25">
      <c r="Q279" s="229"/>
    </row>
    <row r="280" spans="17:17" ht="12.75" customHeight="1" x14ac:dyDescent="0.25">
      <c r="Q280" s="229"/>
    </row>
    <row r="281" spans="17:17" ht="12.75" customHeight="1" x14ac:dyDescent="0.25">
      <c r="Q281" s="229"/>
    </row>
    <row r="282" spans="17:17" ht="12.75" customHeight="1" x14ac:dyDescent="0.25">
      <c r="Q282" s="229"/>
    </row>
    <row r="283" spans="17:17" ht="12.75" customHeight="1" x14ac:dyDescent="0.25">
      <c r="Q283" s="229"/>
    </row>
    <row r="284" spans="17:17" ht="12.75" customHeight="1" x14ac:dyDescent="0.25">
      <c r="Q284" s="229"/>
    </row>
    <row r="285" spans="17:17" ht="12.75" customHeight="1" x14ac:dyDescent="0.25">
      <c r="Q285" s="229"/>
    </row>
    <row r="286" spans="17:17" ht="12.75" customHeight="1" x14ac:dyDescent="0.25">
      <c r="Q286" s="229"/>
    </row>
    <row r="287" spans="17:17" ht="12.75" customHeight="1" x14ac:dyDescent="0.25">
      <c r="Q287" s="229"/>
    </row>
    <row r="288" spans="17:17" ht="12.75" customHeight="1" x14ac:dyDescent="0.25">
      <c r="Q288" s="229"/>
    </row>
    <row r="289" spans="17:17" ht="12.75" customHeight="1" x14ac:dyDescent="0.25">
      <c r="Q289" s="229"/>
    </row>
    <row r="290" spans="17:17" ht="12.75" customHeight="1" x14ac:dyDescent="0.25">
      <c r="Q290" s="229"/>
    </row>
    <row r="291" spans="17:17" ht="15.75" customHeight="1" x14ac:dyDescent="0.25"/>
    <row r="292" spans="17:17" ht="15.75" customHeight="1" x14ac:dyDescent="0.25"/>
    <row r="293" spans="17:17" ht="15.75" customHeight="1" x14ac:dyDescent="0.25"/>
    <row r="294" spans="17:17" ht="15.75" customHeight="1" x14ac:dyDescent="0.25"/>
    <row r="295" spans="17:17" ht="15.75" customHeight="1" x14ac:dyDescent="0.25"/>
    <row r="296" spans="17:17" ht="15.75" customHeight="1" x14ac:dyDescent="0.25"/>
    <row r="297" spans="17:17" ht="15.75" customHeight="1" x14ac:dyDescent="0.25"/>
    <row r="298" spans="17:17" ht="15.75" customHeight="1" x14ac:dyDescent="0.25"/>
    <row r="299" spans="17:17" ht="15.75" customHeight="1" x14ac:dyDescent="0.25"/>
    <row r="300" spans="17:17" ht="15.75" customHeight="1" x14ac:dyDescent="0.25"/>
    <row r="301" spans="17:17" ht="15.75" customHeight="1" x14ac:dyDescent="0.25"/>
    <row r="302" spans="17:17" ht="15.75" customHeight="1" x14ac:dyDescent="0.25"/>
    <row r="303" spans="17:17" ht="15.75" customHeight="1" x14ac:dyDescent="0.25"/>
    <row r="304" spans="17:17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mergeCells count="63">
    <mergeCell ref="B74:E74"/>
    <mergeCell ref="B61:E61"/>
    <mergeCell ref="B57:E57"/>
    <mergeCell ref="B58:E58"/>
    <mergeCell ref="B60:E60"/>
    <mergeCell ref="B62:B63"/>
    <mergeCell ref="C62:C63"/>
    <mergeCell ref="D62:E62"/>
    <mergeCell ref="C66:E66"/>
    <mergeCell ref="C67:E67"/>
    <mergeCell ref="C75:D75"/>
    <mergeCell ref="F77:O77"/>
    <mergeCell ref="F78:G78"/>
    <mergeCell ref="H78:I78"/>
    <mergeCell ref="J78:K78"/>
    <mergeCell ref="L78:M78"/>
    <mergeCell ref="N78:O78"/>
    <mergeCell ref="C53:D53"/>
    <mergeCell ref="B56:E56"/>
    <mergeCell ref="B54:B55"/>
    <mergeCell ref="C54:D55"/>
    <mergeCell ref="C50:D51"/>
    <mergeCell ref="B50:B51"/>
    <mergeCell ref="C52:D52"/>
    <mergeCell ref="C43:D43"/>
    <mergeCell ref="C44:D44"/>
    <mergeCell ref="C46:D46"/>
    <mergeCell ref="C47:D47"/>
    <mergeCell ref="C48:D48"/>
    <mergeCell ref="C37:D38"/>
    <mergeCell ref="C39:D39"/>
    <mergeCell ref="C40:D40"/>
    <mergeCell ref="C41:D41"/>
    <mergeCell ref="C42:D42"/>
    <mergeCell ref="Q13:Q14"/>
    <mergeCell ref="C15:E15"/>
    <mergeCell ref="C18:E18"/>
    <mergeCell ref="Q19:Q22"/>
    <mergeCell ref="C24:D24"/>
    <mergeCell ref="X10:Y10"/>
    <mergeCell ref="F11:G11"/>
    <mergeCell ref="H11:I11"/>
    <mergeCell ref="J11:K11"/>
    <mergeCell ref="L11:M11"/>
    <mergeCell ref="N11:O11"/>
    <mergeCell ref="S11:V11"/>
    <mergeCell ref="P10:P11"/>
    <mergeCell ref="P62:P63"/>
    <mergeCell ref="D63:E63"/>
    <mergeCell ref="B2:E2"/>
    <mergeCell ref="B10:B11"/>
    <mergeCell ref="C10:C11"/>
    <mergeCell ref="E10:E11"/>
    <mergeCell ref="F10:O10"/>
    <mergeCell ref="B28:E28"/>
    <mergeCell ref="C35:D36"/>
    <mergeCell ref="B35:B36"/>
    <mergeCell ref="B29:P29"/>
    <mergeCell ref="B32:E32"/>
    <mergeCell ref="B33:B34"/>
    <mergeCell ref="C33:D34"/>
    <mergeCell ref="C49:D49"/>
    <mergeCell ref="B37:B38"/>
  </mergeCells>
  <conditionalFormatting sqref="E80 C83:D83">
    <cfRule type="cellIs" dxfId="209" priority="1" operator="greaterThan">
      <formula>0</formula>
    </cfRule>
  </conditionalFormatting>
  <conditionalFormatting sqref="V13">
    <cfRule type="cellIs" dxfId="208" priority="2" operator="lessThan">
      <formula>$U$13</formula>
    </cfRule>
  </conditionalFormatting>
  <conditionalFormatting sqref="V14">
    <cfRule type="cellIs" dxfId="207" priority="3" operator="lessThan">
      <formula>$U$14</formula>
    </cfRule>
  </conditionalFormatting>
  <conditionalFormatting sqref="V16">
    <cfRule type="cellIs" dxfId="206" priority="4" operator="lessThan">
      <formula>$U$16</formula>
    </cfRule>
  </conditionalFormatting>
  <conditionalFormatting sqref="F56:O56">
    <cfRule type="cellIs" dxfId="205" priority="5" operator="lessThan">
      <formula>$F$45/2</formula>
    </cfRule>
  </conditionalFormatting>
  <conditionalFormatting sqref="P59">
    <cfRule type="cellIs" dxfId="204" priority="6" operator="lessThan">
      <formula>#REF!</formula>
    </cfRule>
  </conditionalFormatting>
  <conditionalFormatting sqref="P59">
    <cfRule type="cellIs" dxfId="203" priority="7" operator="greaterThan">
      <formula>#REF!</formula>
    </cfRule>
  </conditionalFormatting>
  <conditionalFormatting sqref="F61">
    <cfRule type="cellIs" dxfId="202" priority="8" operator="lessThan">
      <formula>$F$78</formula>
    </cfRule>
  </conditionalFormatting>
  <conditionalFormatting sqref="F61">
    <cfRule type="cellIs" dxfId="201" priority="9" operator="greaterThan">
      <formula>$F$78</formula>
    </cfRule>
  </conditionalFormatting>
  <conditionalFormatting sqref="G61">
    <cfRule type="cellIs" dxfId="200" priority="10" operator="lessThan">
      <formula>$F$78</formula>
    </cfRule>
  </conditionalFormatting>
  <conditionalFormatting sqref="G61">
    <cfRule type="cellIs" dxfId="199" priority="11" operator="greaterThan">
      <formula>$F$78</formula>
    </cfRule>
  </conditionalFormatting>
  <conditionalFormatting sqref="H78">
    <cfRule type="cellIs" dxfId="198" priority="12" operator="greaterThan">
      <formula>$H$78</formula>
    </cfRule>
  </conditionalFormatting>
  <conditionalFormatting sqref="H61">
    <cfRule type="cellIs" dxfId="197" priority="13" operator="lessThan">
      <formula>$H$78</formula>
    </cfRule>
  </conditionalFormatting>
  <conditionalFormatting sqref="H61">
    <cfRule type="cellIs" dxfId="196" priority="14" operator="greaterThan">
      <formula>$H$78</formula>
    </cfRule>
  </conditionalFormatting>
  <conditionalFormatting sqref="I61">
    <cfRule type="cellIs" dxfId="195" priority="15" operator="lessThan">
      <formula>$H$78</formula>
    </cfRule>
  </conditionalFormatting>
  <conditionalFormatting sqref="I61">
    <cfRule type="cellIs" dxfId="194" priority="16" operator="greaterThan">
      <formula>$H$78</formula>
    </cfRule>
  </conditionalFormatting>
  <conditionalFormatting sqref="J61">
    <cfRule type="cellIs" dxfId="193" priority="17" operator="lessThan">
      <formula>$J$78</formula>
    </cfRule>
  </conditionalFormatting>
  <conditionalFormatting sqref="J61">
    <cfRule type="cellIs" dxfId="192" priority="18" operator="greaterThan">
      <formula>$J$78</formula>
    </cfRule>
  </conditionalFormatting>
  <conditionalFormatting sqref="K61">
    <cfRule type="cellIs" dxfId="191" priority="19" operator="lessThan">
      <formula>$J$78</formula>
    </cfRule>
  </conditionalFormatting>
  <conditionalFormatting sqref="K61">
    <cfRule type="cellIs" dxfId="190" priority="20" operator="greaterThan">
      <formula>$J$78</formula>
    </cfRule>
  </conditionalFormatting>
  <conditionalFormatting sqref="L61">
    <cfRule type="cellIs" dxfId="189" priority="21" operator="lessThan">
      <formula>$L$78</formula>
    </cfRule>
  </conditionalFormatting>
  <conditionalFormatting sqref="L61">
    <cfRule type="cellIs" dxfId="188" priority="22" operator="greaterThan">
      <formula>$L$78</formula>
    </cfRule>
  </conditionalFormatting>
  <conditionalFormatting sqref="M61">
    <cfRule type="cellIs" dxfId="187" priority="23" operator="lessThan">
      <formula>$L$78</formula>
    </cfRule>
  </conditionalFormatting>
  <conditionalFormatting sqref="M61">
    <cfRule type="cellIs" dxfId="186" priority="24" operator="greaterThan">
      <formula>$L$78</formula>
    </cfRule>
  </conditionalFormatting>
  <conditionalFormatting sqref="N61">
    <cfRule type="cellIs" dxfId="185" priority="25" operator="lessThan">
      <formula>$N$78</formula>
    </cfRule>
  </conditionalFormatting>
  <conditionalFormatting sqref="N61">
    <cfRule type="cellIs" dxfId="184" priority="26" operator="greaterThan">
      <formula>$N$78</formula>
    </cfRule>
  </conditionalFormatting>
  <conditionalFormatting sqref="O61">
    <cfRule type="cellIs" dxfId="183" priority="27" operator="lessThan">
      <formula>$N$78</formula>
    </cfRule>
  </conditionalFormatting>
  <conditionalFormatting sqref="O61">
    <cfRule type="cellIs" dxfId="182" priority="28" operator="greaterThan">
      <formula>$N$78</formula>
    </cfRule>
  </conditionalFormatting>
  <conditionalFormatting sqref="N58:O58">
    <cfRule type="cellIs" dxfId="181" priority="29" operator="lessThan">
      <formula>#REF!</formula>
    </cfRule>
  </conditionalFormatting>
  <conditionalFormatting sqref="N58:O58">
    <cfRule type="cellIs" dxfId="180" priority="30" operator="greaterThan">
      <formula>#REF!</formula>
    </cfRule>
  </conditionalFormatting>
  <conditionalFormatting sqref="H57">
    <cfRule type="cellIs" dxfId="179" priority="31" operator="lessThan">
      <formula>$H$58</formula>
    </cfRule>
  </conditionalFormatting>
  <conditionalFormatting sqref="H57">
    <cfRule type="cellIs" dxfId="178" priority="32" operator="greaterThan">
      <formula>$H$58</formula>
    </cfRule>
  </conditionalFormatting>
  <conditionalFormatting sqref="I57">
    <cfRule type="cellIs" dxfId="177" priority="33" operator="lessThan">
      <formula>$I$58</formula>
    </cfRule>
  </conditionalFormatting>
  <conditionalFormatting sqref="I57">
    <cfRule type="cellIs" dxfId="176" priority="34" operator="greaterThan">
      <formula>$I$58</formula>
    </cfRule>
  </conditionalFormatting>
  <conditionalFormatting sqref="J57">
    <cfRule type="cellIs" dxfId="175" priority="35" operator="lessThan">
      <formula>$J$58</formula>
    </cfRule>
  </conditionalFormatting>
  <conditionalFormatting sqref="J57">
    <cfRule type="cellIs" dxfId="174" priority="36" operator="greaterThan">
      <formula>$J$58</formula>
    </cfRule>
  </conditionalFormatting>
  <conditionalFormatting sqref="K57">
    <cfRule type="cellIs" dxfId="173" priority="37" operator="lessThan">
      <formula>$K$58</formula>
    </cfRule>
  </conditionalFormatting>
  <conditionalFormatting sqref="K57">
    <cfRule type="cellIs" dxfId="172" priority="38" operator="greaterThan">
      <formula>$K$58</formula>
    </cfRule>
  </conditionalFormatting>
  <conditionalFormatting sqref="L57">
    <cfRule type="cellIs" dxfId="171" priority="39" operator="lessThan">
      <formula>$L$58</formula>
    </cfRule>
  </conditionalFormatting>
  <conditionalFormatting sqref="L57">
    <cfRule type="cellIs" dxfId="170" priority="40" operator="greaterThan">
      <formula>$L$58</formula>
    </cfRule>
  </conditionalFormatting>
  <conditionalFormatting sqref="M57">
    <cfRule type="cellIs" dxfId="169" priority="41" operator="lessThan">
      <formula>$M$58</formula>
    </cfRule>
  </conditionalFormatting>
  <conditionalFormatting sqref="M57">
    <cfRule type="cellIs" dxfId="168" priority="42" operator="greaterThan">
      <formula>$M$58</formula>
    </cfRule>
  </conditionalFormatting>
  <conditionalFormatting sqref="N57">
    <cfRule type="cellIs" dxfId="167" priority="43" operator="lessThan">
      <formula>$N$58</formula>
    </cfRule>
  </conditionalFormatting>
  <conditionalFormatting sqref="N57">
    <cfRule type="cellIs" dxfId="166" priority="44" operator="greaterThan">
      <formula>$N$58</formula>
    </cfRule>
  </conditionalFormatting>
  <conditionalFormatting sqref="O57">
    <cfRule type="cellIs" dxfId="165" priority="45" operator="lessThan">
      <formula>$O$58</formula>
    </cfRule>
  </conditionalFormatting>
  <conditionalFormatting sqref="O57">
    <cfRule type="cellIs" dxfId="164" priority="46" operator="greaterThan">
      <formula>$O$58</formula>
    </cfRule>
  </conditionalFormatting>
  <dataValidations count="4">
    <dataValidation type="list" allowBlank="1" showErrorMessage="1" sqref="D13:D14 D30">
      <formula1>$T$21:$T$23</formula1>
    </dataValidation>
    <dataValidation type="list" allowBlank="1" showErrorMessage="1" sqref="C30:C31">
      <formula1>$Y$12:$Y$20</formula1>
    </dataValidation>
    <dataValidation type="list" allowBlank="1" showErrorMessage="1" sqref="E33:E44 E46:E55 F59:O59">
      <formula1>$T$13:$T$16</formula1>
    </dataValidation>
    <dataValidation type="list" allowBlank="1" showErrorMessage="1" sqref="D31">
      <formula1>$Y$13:$Y$16</formula1>
    </dataValidation>
  </dataValidations>
  <printOptions horizontalCentered="1"/>
  <pageMargins left="0.78740157480314965" right="0.39370078740157483" top="0.98425196850393704" bottom="0.98425196850393704" header="0" footer="0"/>
  <pageSetup paperSize="9" scale="17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zoomScale="70" zoomScaleNormal="70" workbookViewId="0">
      <pane ySplit="11" topLeftCell="A12" activePane="bottomLeft" state="frozen"/>
      <selection pane="bottomLeft" activeCell="E45" sqref="E45"/>
    </sheetView>
  </sheetViews>
  <sheetFormatPr defaultColWidth="14.44140625" defaultRowHeight="15" customHeight="1" x14ac:dyDescent="0.25"/>
  <cols>
    <col min="1" max="1" width="21.44140625" customWidth="1"/>
    <col min="2" max="2" width="3.44140625" customWidth="1"/>
    <col min="3" max="3" width="31.5546875" customWidth="1"/>
    <col min="4" max="4" width="9" customWidth="1"/>
    <col min="5" max="5" width="13" customWidth="1"/>
    <col min="6" max="9" width="5.77734375" customWidth="1"/>
    <col min="10" max="10" width="5.44140625" customWidth="1"/>
    <col min="11" max="11" width="7.109375" customWidth="1"/>
    <col min="12" max="12" width="5.5546875" customWidth="1"/>
    <col min="13" max="13" width="5.77734375" customWidth="1"/>
    <col min="14" max="14" width="7.21875" customWidth="1"/>
    <col min="15" max="15" width="5.77734375" customWidth="1"/>
    <col min="16" max="16" width="17.77734375" customWidth="1"/>
    <col min="17" max="17" width="5.5546875" customWidth="1"/>
    <col min="18" max="19" width="8.77734375" customWidth="1"/>
    <col min="20" max="20" width="19.44140625" customWidth="1"/>
    <col min="21" max="22" width="14.21875" customWidth="1"/>
    <col min="23" max="23" width="15.77734375" customWidth="1"/>
    <col min="24" max="24" width="40.21875" customWidth="1"/>
    <col min="25" max="25" width="24.5546875" customWidth="1"/>
  </cols>
  <sheetData>
    <row r="1" spans="1:25" ht="12.75" customHeight="1" x14ac:dyDescent="0.4">
      <c r="B1" s="2" t="s">
        <v>1</v>
      </c>
      <c r="Q1" s="5"/>
    </row>
    <row r="2" spans="1:25" ht="12.75" customHeight="1" x14ac:dyDescent="0.3">
      <c r="B2" s="11" t="s">
        <v>205</v>
      </c>
      <c r="C2" s="11"/>
      <c r="D2" s="13"/>
      <c r="E2" s="15"/>
      <c r="L2" s="15"/>
      <c r="M2" s="15"/>
      <c r="N2" s="15"/>
      <c r="O2" s="15"/>
      <c r="Q2" s="5"/>
    </row>
    <row r="3" spans="1:25" ht="12.75" customHeight="1" x14ac:dyDescent="0.25">
      <c r="B3" s="6" t="s">
        <v>15</v>
      </c>
      <c r="L3" s="17"/>
      <c r="M3" s="17"/>
      <c r="N3" s="17"/>
      <c r="Q3" s="5"/>
    </row>
    <row r="4" spans="1:25" ht="12.75" customHeight="1" x14ac:dyDescent="0.25">
      <c r="B4" s="6" t="s">
        <v>16</v>
      </c>
      <c r="L4" s="17"/>
      <c r="M4" s="17"/>
      <c r="N4" s="17"/>
      <c r="Q4" s="5"/>
    </row>
    <row r="5" spans="1:25" ht="12.75" customHeight="1" x14ac:dyDescent="0.25">
      <c r="B5" s="6" t="s">
        <v>17</v>
      </c>
      <c r="D5" s="15" t="str">
        <f>IF($C$30=0," ",$C$30)</f>
        <v>język obcy nowożytny</v>
      </c>
      <c r="H5" s="15" t="str">
        <f>IF(C31=0," ",C31)</f>
        <v>matematyka</v>
      </c>
      <c r="L5" s="17"/>
      <c r="M5" s="17"/>
      <c r="N5" s="17"/>
      <c r="Q5" s="5"/>
    </row>
    <row r="6" spans="1:25" ht="12.75" customHeight="1" x14ac:dyDescent="0.25">
      <c r="B6" s="6" t="s">
        <v>23</v>
      </c>
      <c r="D6" s="15"/>
      <c r="H6" s="15"/>
      <c r="L6" s="17"/>
      <c r="M6" s="17"/>
      <c r="N6" s="17"/>
      <c r="Q6" s="5"/>
    </row>
    <row r="7" spans="1:25" ht="12.75" customHeight="1" x14ac:dyDescent="0.25">
      <c r="B7" s="6"/>
      <c r="C7" s="27" t="s">
        <v>206</v>
      </c>
      <c r="D7" s="29" t="s">
        <v>208</v>
      </c>
      <c r="H7" s="15"/>
      <c r="L7" s="17"/>
      <c r="M7" s="17"/>
      <c r="N7" s="17"/>
      <c r="Q7" s="5"/>
    </row>
    <row r="8" spans="1:25" ht="12.75" customHeight="1" x14ac:dyDescent="0.25">
      <c r="B8" s="6"/>
      <c r="C8" s="27" t="s">
        <v>210</v>
      </c>
      <c r="D8" s="29" t="s">
        <v>211</v>
      </c>
      <c r="H8" s="15"/>
      <c r="L8" s="17"/>
      <c r="M8" s="17"/>
      <c r="N8" s="17"/>
      <c r="Q8" s="5"/>
    </row>
    <row r="9" spans="1:25" ht="12.75" customHeight="1" x14ac:dyDescent="0.25">
      <c r="Q9" s="5"/>
    </row>
    <row r="10" spans="1:25" ht="24.75" customHeight="1" x14ac:dyDescent="0.25">
      <c r="B10" s="515" t="s">
        <v>4</v>
      </c>
      <c r="C10" s="507" t="s">
        <v>5</v>
      </c>
      <c r="D10" s="58"/>
      <c r="E10" s="516"/>
      <c r="F10" s="504" t="s">
        <v>6</v>
      </c>
      <c r="G10" s="448"/>
      <c r="H10" s="448"/>
      <c r="I10" s="448"/>
      <c r="J10" s="448"/>
      <c r="K10" s="448"/>
      <c r="L10" s="448"/>
      <c r="M10" s="448"/>
      <c r="N10" s="448"/>
      <c r="O10" s="449"/>
      <c r="P10" s="506" t="s">
        <v>45</v>
      </c>
      <c r="Q10" s="7"/>
      <c r="X10" s="459" t="s">
        <v>7</v>
      </c>
      <c r="Y10" s="449"/>
    </row>
    <row r="11" spans="1:25" ht="25.5" customHeight="1" x14ac:dyDescent="0.25">
      <c r="B11" s="455"/>
      <c r="C11" s="469"/>
      <c r="D11" s="59"/>
      <c r="E11" s="474"/>
      <c r="F11" s="504" t="s">
        <v>8</v>
      </c>
      <c r="G11" s="449"/>
      <c r="H11" s="504" t="s">
        <v>9</v>
      </c>
      <c r="I11" s="449"/>
      <c r="J11" s="504" t="s">
        <v>10</v>
      </c>
      <c r="K11" s="449"/>
      <c r="L11" s="504" t="s">
        <v>11</v>
      </c>
      <c r="M11" s="449"/>
      <c r="N11" s="505" t="s">
        <v>46</v>
      </c>
      <c r="O11" s="449"/>
      <c r="P11" s="455"/>
      <c r="Q11" s="7"/>
      <c r="S11" s="459" t="s">
        <v>47</v>
      </c>
      <c r="T11" s="448"/>
      <c r="U11" s="448"/>
      <c r="V11" s="449"/>
      <c r="X11" s="8" t="s">
        <v>48</v>
      </c>
      <c r="Y11" s="40" t="s">
        <v>49</v>
      </c>
    </row>
    <row r="12" spans="1:25" ht="12.75" customHeight="1" x14ac:dyDescent="0.25">
      <c r="A12" s="9"/>
      <c r="B12" s="10">
        <v>1</v>
      </c>
      <c r="C12" s="61" t="s">
        <v>14</v>
      </c>
      <c r="D12" s="63"/>
      <c r="E12" s="73" t="str">
        <f>IF(C29="język obcy nowożytny","R","P")</f>
        <v>P</v>
      </c>
      <c r="F12" s="67">
        <v>3</v>
      </c>
      <c r="G12" s="67">
        <v>3</v>
      </c>
      <c r="H12" s="67">
        <v>3</v>
      </c>
      <c r="I12" s="67">
        <v>3</v>
      </c>
      <c r="J12" s="67">
        <v>3</v>
      </c>
      <c r="K12" s="67">
        <v>3</v>
      </c>
      <c r="L12" s="67">
        <v>3</v>
      </c>
      <c r="M12" s="67">
        <v>3</v>
      </c>
      <c r="N12" s="67">
        <v>4</v>
      </c>
      <c r="O12" s="67">
        <v>4</v>
      </c>
      <c r="P12" s="21">
        <f t="shared" ref="P12:P28" si="0">SUM(F12:O12)/2</f>
        <v>16</v>
      </c>
      <c r="Q12" s="23"/>
      <c r="S12" s="25"/>
      <c r="T12" s="25" t="s">
        <v>51</v>
      </c>
      <c r="U12" s="25" t="s">
        <v>52</v>
      </c>
      <c r="V12" s="25" t="s">
        <v>53</v>
      </c>
      <c r="X12" s="25"/>
      <c r="Y12" s="25"/>
    </row>
    <row r="13" spans="1:25" ht="12.75" customHeight="1" x14ac:dyDescent="0.25">
      <c r="A13" s="9"/>
      <c r="B13" s="10">
        <v>2</v>
      </c>
      <c r="C13" s="61" t="s">
        <v>25</v>
      </c>
      <c r="D13" s="50" t="s">
        <v>54</v>
      </c>
      <c r="E13" s="73" t="str">
        <f>IF(C30="język obcy nowożytny","R","P")</f>
        <v>R</v>
      </c>
      <c r="F13" s="67">
        <v>2</v>
      </c>
      <c r="G13" s="67">
        <v>2</v>
      </c>
      <c r="H13" s="67">
        <v>2</v>
      </c>
      <c r="I13" s="67">
        <v>2</v>
      </c>
      <c r="J13" s="67">
        <v>2</v>
      </c>
      <c r="K13" s="67">
        <v>2</v>
      </c>
      <c r="L13" s="67">
        <v>3</v>
      </c>
      <c r="M13" s="67">
        <v>3</v>
      </c>
      <c r="N13" s="67">
        <v>3</v>
      </c>
      <c r="O13" s="67">
        <v>3</v>
      </c>
      <c r="P13" s="21">
        <f t="shared" si="0"/>
        <v>12</v>
      </c>
      <c r="Q13" s="454">
        <f>SUM(P13:P14)</f>
        <v>20</v>
      </c>
      <c r="S13" s="25" t="s">
        <v>56</v>
      </c>
      <c r="T13" s="53" t="s">
        <v>206</v>
      </c>
      <c r="U13" s="18">
        <v>650</v>
      </c>
      <c r="V13" s="18" t="e">
        <f>SUMIF($E$33:$E$40,$T13,#REF!)+SUMIF($E$42:$E$47,$T13,#REF!)</f>
        <v>#REF!</v>
      </c>
      <c r="X13" s="25" t="s">
        <v>14</v>
      </c>
      <c r="Y13" s="25" t="s">
        <v>25</v>
      </c>
    </row>
    <row r="14" spans="1:25" ht="12.75" customHeight="1" x14ac:dyDescent="0.25">
      <c r="A14" s="9"/>
      <c r="B14" s="10">
        <v>3</v>
      </c>
      <c r="C14" s="61" t="s">
        <v>57</v>
      </c>
      <c r="D14" s="50" t="s">
        <v>58</v>
      </c>
      <c r="E14" s="73" t="s">
        <v>50</v>
      </c>
      <c r="F14" s="67">
        <v>2</v>
      </c>
      <c r="G14" s="67">
        <v>2</v>
      </c>
      <c r="H14" s="67">
        <v>2</v>
      </c>
      <c r="I14" s="67">
        <v>2</v>
      </c>
      <c r="J14" s="67">
        <v>2</v>
      </c>
      <c r="K14" s="67">
        <v>2</v>
      </c>
      <c r="L14" s="67">
        <v>1</v>
      </c>
      <c r="M14" s="67">
        <v>1</v>
      </c>
      <c r="N14" s="67">
        <v>1</v>
      </c>
      <c r="O14" s="67">
        <v>1</v>
      </c>
      <c r="P14" s="21">
        <f t="shared" si="0"/>
        <v>8</v>
      </c>
      <c r="Q14" s="455"/>
      <c r="S14" s="25" t="s">
        <v>59</v>
      </c>
      <c r="T14" s="53" t="s">
        <v>210</v>
      </c>
      <c r="U14" s="18">
        <v>450</v>
      </c>
      <c r="V14" s="18" t="e">
        <f>SUMIF($E$33:$E$40,$T14,#REF!)+SUMIF($E$42:$E$47,$T14,#REF!)</f>
        <v>#REF!</v>
      </c>
      <c r="X14" s="25" t="s">
        <v>30</v>
      </c>
      <c r="Y14" s="25" t="s">
        <v>27</v>
      </c>
    </row>
    <row r="15" spans="1:25" ht="12.75" customHeight="1" x14ac:dyDescent="0.25">
      <c r="A15" s="9"/>
      <c r="B15" s="10">
        <v>4</v>
      </c>
      <c r="C15" s="512" t="s">
        <v>60</v>
      </c>
      <c r="D15" s="448"/>
      <c r="E15" s="449"/>
      <c r="F15" s="67">
        <v>1</v>
      </c>
      <c r="G15" s="67">
        <v>1</v>
      </c>
      <c r="H15" s="67"/>
      <c r="I15" s="67"/>
      <c r="J15" s="67"/>
      <c r="K15" s="67"/>
      <c r="L15" s="67"/>
      <c r="M15" s="67"/>
      <c r="N15" s="67"/>
      <c r="O15" s="67"/>
      <c r="P15" s="21">
        <f t="shared" si="0"/>
        <v>1</v>
      </c>
      <c r="Q15" s="23"/>
      <c r="S15" s="723" t="s">
        <v>168</v>
      </c>
      <c r="T15" s="724" t="s">
        <v>341</v>
      </c>
      <c r="U15" s="18">
        <f>7*15</f>
        <v>105</v>
      </c>
      <c r="X15" s="25" t="s">
        <v>31</v>
      </c>
      <c r="Y15" s="25" t="s">
        <v>32</v>
      </c>
    </row>
    <row r="16" spans="1:25" ht="12.75" customHeight="1" x14ac:dyDescent="0.25">
      <c r="A16" s="9"/>
      <c r="B16" s="10">
        <v>5</v>
      </c>
      <c r="C16" s="61" t="s">
        <v>27</v>
      </c>
      <c r="D16" s="63"/>
      <c r="E16" s="73" t="str">
        <f>IF(OR($C$30=C16,$C$31=C16),"R","P")</f>
        <v>P</v>
      </c>
      <c r="F16" s="67">
        <v>2</v>
      </c>
      <c r="G16" s="67">
        <v>2</v>
      </c>
      <c r="H16" s="67">
        <v>2</v>
      </c>
      <c r="I16" s="67">
        <v>2</v>
      </c>
      <c r="J16" s="67">
        <v>2</v>
      </c>
      <c r="K16" s="67">
        <v>2</v>
      </c>
      <c r="L16" s="67">
        <v>1</v>
      </c>
      <c r="M16" s="67">
        <v>1</v>
      </c>
      <c r="N16" s="67">
        <v>1</v>
      </c>
      <c r="O16" s="67">
        <v>1</v>
      </c>
      <c r="P16" s="21">
        <f t="shared" si="0"/>
        <v>8</v>
      </c>
      <c r="Q16" s="23"/>
      <c r="S16" s="55"/>
      <c r="T16" s="56"/>
      <c r="U16" s="23"/>
      <c r="V16" s="23"/>
      <c r="X16" s="25" t="s">
        <v>34</v>
      </c>
      <c r="Y16" s="25" t="s">
        <v>35</v>
      </c>
    </row>
    <row r="17" spans="1:25" ht="12.75" customHeight="1" x14ac:dyDescent="0.25">
      <c r="A17" s="9"/>
      <c r="B17" s="10">
        <v>6</v>
      </c>
      <c r="C17" s="61" t="s">
        <v>30</v>
      </c>
      <c r="D17" s="78"/>
      <c r="E17" s="73" t="str">
        <f>IF(OR($C$30=C17,$C$31=C17),"R","P")</f>
        <v>P</v>
      </c>
      <c r="F17" s="67"/>
      <c r="G17" s="67"/>
      <c r="H17" s="67"/>
      <c r="I17" s="67"/>
      <c r="J17" s="67"/>
      <c r="K17" s="67"/>
      <c r="L17" s="67">
        <v>1</v>
      </c>
      <c r="M17" s="67">
        <v>1</v>
      </c>
      <c r="N17" s="67">
        <v>1</v>
      </c>
      <c r="O17" s="67">
        <v>1</v>
      </c>
      <c r="P17" s="21">
        <f t="shared" si="0"/>
        <v>2</v>
      </c>
      <c r="Q17" s="23"/>
      <c r="X17" s="25" t="s">
        <v>36</v>
      </c>
      <c r="Y17" s="25" t="s">
        <v>37</v>
      </c>
    </row>
    <row r="18" spans="1:25" ht="12.75" customHeight="1" x14ac:dyDescent="0.25">
      <c r="A18" s="9"/>
      <c r="B18" s="10">
        <v>7</v>
      </c>
      <c r="C18" s="512" t="s">
        <v>33</v>
      </c>
      <c r="D18" s="448"/>
      <c r="E18" s="449"/>
      <c r="F18" s="67"/>
      <c r="G18" s="67"/>
      <c r="H18" s="67">
        <v>1</v>
      </c>
      <c r="I18" s="67">
        <v>1</v>
      </c>
      <c r="J18" s="67">
        <v>1</v>
      </c>
      <c r="K18" s="67">
        <v>1</v>
      </c>
      <c r="L18" s="67"/>
      <c r="M18" s="67"/>
      <c r="N18" s="67"/>
      <c r="O18" s="67"/>
      <c r="P18" s="21">
        <f t="shared" si="0"/>
        <v>2</v>
      </c>
      <c r="Q18" s="23"/>
      <c r="X18" s="25" t="s">
        <v>38</v>
      </c>
      <c r="Y18" s="25" t="s">
        <v>39</v>
      </c>
    </row>
    <row r="19" spans="1:25" ht="12.75" customHeight="1" x14ac:dyDescent="0.25">
      <c r="A19" s="9"/>
      <c r="B19" s="10">
        <v>8</v>
      </c>
      <c r="C19" s="61" t="s">
        <v>32</v>
      </c>
      <c r="D19" s="63"/>
      <c r="E19" s="73" t="str">
        <f t="shared" ref="E19:E24" si="1">IF(OR($C$30=C19,$C$31=C19),"R","P")</f>
        <v>P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67"/>
      <c r="O19" s="67"/>
      <c r="P19" s="21">
        <f t="shared" si="0"/>
        <v>4</v>
      </c>
      <c r="Q19" s="454">
        <f>SUM(P19:P22)</f>
        <v>16</v>
      </c>
      <c r="X19" s="25"/>
      <c r="Y19" s="25" t="s">
        <v>40</v>
      </c>
    </row>
    <row r="20" spans="1:25" ht="12.75" customHeight="1" x14ac:dyDescent="0.25">
      <c r="A20" s="9"/>
      <c r="B20" s="10">
        <v>9</v>
      </c>
      <c r="C20" s="61" t="s">
        <v>35</v>
      </c>
      <c r="D20" s="63"/>
      <c r="E20" s="73" t="str">
        <f t="shared" si="1"/>
        <v>P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67"/>
      <c r="O20" s="67"/>
      <c r="P20" s="21">
        <f t="shared" si="0"/>
        <v>4</v>
      </c>
      <c r="Q20" s="460"/>
      <c r="S20" t="s">
        <v>67</v>
      </c>
      <c r="X20" s="25"/>
      <c r="Y20" s="25" t="s">
        <v>41</v>
      </c>
    </row>
    <row r="21" spans="1:25" ht="12.75" customHeight="1" x14ac:dyDescent="0.25">
      <c r="A21" s="9"/>
      <c r="B21" s="10">
        <v>10</v>
      </c>
      <c r="C21" s="61" t="s">
        <v>37</v>
      </c>
      <c r="D21" s="63"/>
      <c r="E21" s="73" t="str">
        <f t="shared" si="1"/>
        <v>P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67"/>
      <c r="O21" s="67"/>
      <c r="P21" s="21">
        <f t="shared" si="0"/>
        <v>4</v>
      </c>
      <c r="Q21" s="460"/>
      <c r="T21" s="15" t="s">
        <v>68</v>
      </c>
      <c r="U21" s="55" t="s">
        <v>69</v>
      </c>
      <c r="X21" s="5"/>
      <c r="Y21" s="5"/>
    </row>
    <row r="22" spans="1:25" ht="12.75" customHeight="1" x14ac:dyDescent="0.25">
      <c r="A22" s="9"/>
      <c r="B22" s="10">
        <v>11</v>
      </c>
      <c r="C22" s="61" t="s">
        <v>39</v>
      </c>
      <c r="D22" s="63"/>
      <c r="E22" s="73" t="str">
        <f t="shared" si="1"/>
        <v>P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67"/>
      <c r="O22" s="67"/>
      <c r="P22" s="21">
        <f t="shared" si="0"/>
        <v>4</v>
      </c>
      <c r="Q22" s="455"/>
      <c r="T22" s="15" t="s">
        <v>54</v>
      </c>
      <c r="U22" s="55" t="s">
        <v>70</v>
      </c>
      <c r="X22" s="5"/>
      <c r="Y22" s="5"/>
    </row>
    <row r="23" spans="1:25" ht="12.75" customHeight="1" x14ac:dyDescent="0.25">
      <c r="A23" s="9"/>
      <c r="B23" s="10">
        <v>12</v>
      </c>
      <c r="C23" s="61" t="s">
        <v>40</v>
      </c>
      <c r="D23" s="78"/>
      <c r="E23" s="73" t="str">
        <f t="shared" si="1"/>
        <v>R</v>
      </c>
      <c r="F23" s="67">
        <v>2</v>
      </c>
      <c r="G23" s="67">
        <v>2</v>
      </c>
      <c r="H23" s="67">
        <v>2</v>
      </c>
      <c r="I23" s="67">
        <v>2</v>
      </c>
      <c r="J23" s="67">
        <v>3</v>
      </c>
      <c r="K23" s="67">
        <v>3</v>
      </c>
      <c r="L23" s="67">
        <v>3</v>
      </c>
      <c r="M23" s="67">
        <v>3</v>
      </c>
      <c r="N23" s="67">
        <v>4</v>
      </c>
      <c r="O23" s="67">
        <v>4</v>
      </c>
      <c r="P23" s="21">
        <f t="shared" si="0"/>
        <v>14</v>
      </c>
      <c r="Q23" s="23"/>
      <c r="T23" s="15" t="s">
        <v>71</v>
      </c>
      <c r="U23" s="55" t="s">
        <v>72</v>
      </c>
    </row>
    <row r="24" spans="1:25" ht="12.75" customHeight="1" x14ac:dyDescent="0.25">
      <c r="A24" s="9"/>
      <c r="B24" s="10">
        <v>13</v>
      </c>
      <c r="C24" s="512" t="s">
        <v>41</v>
      </c>
      <c r="D24" s="448"/>
      <c r="E24" s="73" t="str">
        <f t="shared" si="1"/>
        <v>P</v>
      </c>
      <c r="F24" s="67">
        <v>1</v>
      </c>
      <c r="G24" s="67">
        <v>1</v>
      </c>
      <c r="H24" s="67">
        <v>1</v>
      </c>
      <c r="I24" s="67">
        <v>1</v>
      </c>
      <c r="J24" s="67">
        <v>1</v>
      </c>
      <c r="K24" s="67">
        <v>1</v>
      </c>
      <c r="L24" s="67"/>
      <c r="M24" s="67"/>
      <c r="N24" s="67"/>
      <c r="O24" s="67"/>
      <c r="P24" s="21">
        <f t="shared" si="0"/>
        <v>3</v>
      </c>
      <c r="Q24" s="23"/>
      <c r="T24" s="15" t="s">
        <v>58</v>
      </c>
      <c r="U24" s="55" t="s">
        <v>73</v>
      </c>
    </row>
    <row r="25" spans="1:25" ht="12.75" customHeight="1" x14ac:dyDescent="0.25">
      <c r="A25" s="9"/>
      <c r="B25" s="10">
        <v>14</v>
      </c>
      <c r="C25" s="61" t="s">
        <v>74</v>
      </c>
      <c r="D25" s="78"/>
      <c r="E25" s="73"/>
      <c r="F25" s="67">
        <v>3</v>
      </c>
      <c r="G25" s="67">
        <v>3</v>
      </c>
      <c r="H25" s="67">
        <v>3</v>
      </c>
      <c r="I25" s="67">
        <v>3</v>
      </c>
      <c r="J25" s="67">
        <v>3</v>
      </c>
      <c r="K25" s="67">
        <v>3</v>
      </c>
      <c r="L25" s="67">
        <v>3</v>
      </c>
      <c r="M25" s="67">
        <v>3</v>
      </c>
      <c r="N25" s="67">
        <v>3</v>
      </c>
      <c r="O25" s="67">
        <v>3</v>
      </c>
      <c r="P25" s="21">
        <f t="shared" si="0"/>
        <v>15</v>
      </c>
      <c r="Q25" s="23"/>
    </row>
    <row r="26" spans="1:25" ht="12.75" customHeight="1" x14ac:dyDescent="0.25">
      <c r="A26" s="9"/>
      <c r="B26" s="10">
        <v>15</v>
      </c>
      <c r="C26" s="61" t="s">
        <v>75</v>
      </c>
      <c r="D26" s="78"/>
      <c r="E26" s="73"/>
      <c r="F26" s="67">
        <v>1</v>
      </c>
      <c r="G26" s="67">
        <v>1</v>
      </c>
      <c r="H26" s="67"/>
      <c r="I26" s="67"/>
      <c r="J26" s="67"/>
      <c r="K26" s="67"/>
      <c r="L26" s="67"/>
      <c r="M26" s="67"/>
      <c r="N26" s="67"/>
      <c r="O26" s="67"/>
      <c r="P26" s="21">
        <f t="shared" si="0"/>
        <v>1</v>
      </c>
      <c r="Q26" s="23"/>
    </row>
    <row r="27" spans="1:25" ht="12.75" customHeight="1" x14ac:dyDescent="0.25">
      <c r="A27" s="9"/>
      <c r="B27" s="10">
        <v>16</v>
      </c>
      <c r="C27" s="61" t="s">
        <v>76</v>
      </c>
      <c r="D27" s="78"/>
      <c r="E27" s="73"/>
      <c r="F27" s="67">
        <v>1</v>
      </c>
      <c r="G27" s="67">
        <v>1</v>
      </c>
      <c r="H27" s="67">
        <v>1</v>
      </c>
      <c r="I27" s="67">
        <v>1</v>
      </c>
      <c r="J27" s="67">
        <v>1</v>
      </c>
      <c r="K27" s="67">
        <v>1</v>
      </c>
      <c r="L27" s="67">
        <v>1</v>
      </c>
      <c r="M27" s="67">
        <v>1</v>
      </c>
      <c r="N27" s="67">
        <v>1</v>
      </c>
      <c r="O27" s="67">
        <v>1</v>
      </c>
      <c r="P27" s="21">
        <f t="shared" si="0"/>
        <v>5</v>
      </c>
      <c r="Q27" s="23"/>
    </row>
    <row r="28" spans="1:25" ht="12.75" customHeight="1" x14ac:dyDescent="0.25">
      <c r="B28" s="470" t="s">
        <v>77</v>
      </c>
      <c r="C28" s="448"/>
      <c r="D28" s="448"/>
      <c r="E28" s="449"/>
      <c r="F28" s="84">
        <f t="shared" ref="F28:O28" si="2">SUM(F12:F27)</f>
        <v>22</v>
      </c>
      <c r="G28" s="84">
        <f t="shared" si="2"/>
        <v>22</v>
      </c>
      <c r="H28" s="84">
        <f t="shared" si="2"/>
        <v>21</v>
      </c>
      <c r="I28" s="84">
        <f t="shared" si="2"/>
        <v>21</v>
      </c>
      <c r="J28" s="84">
        <f t="shared" si="2"/>
        <v>22</v>
      </c>
      <c r="K28" s="84">
        <f t="shared" si="2"/>
        <v>22</v>
      </c>
      <c r="L28" s="84">
        <f t="shared" si="2"/>
        <v>20</v>
      </c>
      <c r="M28" s="84">
        <f t="shared" si="2"/>
        <v>20</v>
      </c>
      <c r="N28" s="84">
        <f t="shared" si="2"/>
        <v>18</v>
      </c>
      <c r="O28" s="84">
        <f t="shared" si="2"/>
        <v>18</v>
      </c>
      <c r="P28" s="84">
        <f t="shared" si="0"/>
        <v>103</v>
      </c>
      <c r="Q28" s="23"/>
      <c r="S28" s="15"/>
      <c r="T28" s="64"/>
      <c r="X28" s="64"/>
    </row>
    <row r="29" spans="1:25" ht="12.75" customHeight="1" x14ac:dyDescent="0.25">
      <c r="B29" s="642" t="s">
        <v>78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4"/>
      <c r="Q29" s="23"/>
      <c r="S29" s="15"/>
      <c r="X29" s="64"/>
    </row>
    <row r="30" spans="1:25" ht="12.75" customHeight="1" x14ac:dyDescent="0.25">
      <c r="B30" s="70">
        <v>1</v>
      </c>
      <c r="C30" s="51" t="s">
        <v>25</v>
      </c>
      <c r="D30" s="89" t="s">
        <v>54</v>
      </c>
      <c r="E30" s="18"/>
      <c r="F30" s="426"/>
      <c r="G30" s="426"/>
      <c r="H30" s="426"/>
      <c r="I30" s="426"/>
      <c r="J30" s="426">
        <v>1</v>
      </c>
      <c r="K30" s="426">
        <v>1</v>
      </c>
      <c r="L30" s="426">
        <v>1</v>
      </c>
      <c r="M30" s="426">
        <v>1</v>
      </c>
      <c r="N30" s="426">
        <v>1</v>
      </c>
      <c r="O30" s="426">
        <v>1</v>
      </c>
      <c r="P30" s="49">
        <f t="shared" ref="P30:P49" si="3">SUM(F30:O30)/2</f>
        <v>3</v>
      </c>
      <c r="Q30" s="23"/>
      <c r="U30" s="64"/>
      <c r="V30" s="64"/>
      <c r="W30" s="64"/>
      <c r="X30" s="64"/>
    </row>
    <row r="31" spans="1:25" ht="12.75" customHeight="1" x14ac:dyDescent="0.25">
      <c r="B31" s="75">
        <v>2</v>
      </c>
      <c r="C31" s="51" t="s">
        <v>40</v>
      </c>
      <c r="D31" s="51"/>
      <c r="E31" s="18"/>
      <c r="F31" s="426">
        <v>1</v>
      </c>
      <c r="G31" s="426">
        <v>1</v>
      </c>
      <c r="H31" s="426">
        <v>1</v>
      </c>
      <c r="I31" s="426">
        <v>1</v>
      </c>
      <c r="J31" s="426">
        <v>1</v>
      </c>
      <c r="K31" s="426">
        <v>1</v>
      </c>
      <c r="L31" s="426">
        <v>1</v>
      </c>
      <c r="M31" s="426">
        <v>1</v>
      </c>
      <c r="N31" s="426">
        <v>1</v>
      </c>
      <c r="O31" s="426">
        <v>1</v>
      </c>
      <c r="P31" s="49">
        <f t="shared" si="3"/>
        <v>5</v>
      </c>
      <c r="Q31" s="23"/>
      <c r="U31" s="64"/>
      <c r="V31" s="64"/>
      <c r="W31" s="64"/>
      <c r="X31" s="64"/>
    </row>
    <row r="32" spans="1:25" ht="12.75" customHeight="1" x14ac:dyDescent="0.25">
      <c r="B32" s="447" t="s">
        <v>84</v>
      </c>
      <c r="C32" s="448"/>
      <c r="D32" s="448"/>
      <c r="E32" s="449"/>
      <c r="F32" s="93">
        <f t="shared" ref="F32:O32" si="4">SUM(F30:F31)</f>
        <v>1</v>
      </c>
      <c r="G32" s="93">
        <f t="shared" si="4"/>
        <v>1</v>
      </c>
      <c r="H32" s="93">
        <f t="shared" si="4"/>
        <v>1</v>
      </c>
      <c r="I32" s="93">
        <f t="shared" si="4"/>
        <v>1</v>
      </c>
      <c r="J32" s="93">
        <f t="shared" si="4"/>
        <v>2</v>
      </c>
      <c r="K32" s="93">
        <f t="shared" si="4"/>
        <v>2</v>
      </c>
      <c r="L32" s="93">
        <f t="shared" si="4"/>
        <v>2</v>
      </c>
      <c r="M32" s="93">
        <f t="shared" si="4"/>
        <v>2</v>
      </c>
      <c r="N32" s="93">
        <f t="shared" si="4"/>
        <v>2</v>
      </c>
      <c r="O32" s="93">
        <f t="shared" si="4"/>
        <v>2</v>
      </c>
      <c r="P32" s="96">
        <f t="shared" si="3"/>
        <v>8</v>
      </c>
      <c r="Q32" s="23"/>
      <c r="S32" s="15"/>
      <c r="T32" s="64"/>
      <c r="U32" s="64"/>
      <c r="V32" s="64"/>
      <c r="W32" s="64"/>
      <c r="X32" s="64"/>
    </row>
    <row r="33" spans="1:26" ht="12.75" customHeight="1" x14ac:dyDescent="0.25">
      <c r="A33" s="158">
        <f t="shared" ref="A33:A47" si="5">LEN(C33)</f>
        <v>19</v>
      </c>
      <c r="B33" s="454">
        <v>17</v>
      </c>
      <c r="C33" s="511" t="s">
        <v>85</v>
      </c>
      <c r="D33" s="634"/>
      <c r="E33" s="97" t="s">
        <v>206</v>
      </c>
      <c r="F33" s="99"/>
      <c r="G33" s="99"/>
      <c r="H33" s="99"/>
      <c r="I33" s="99"/>
      <c r="J33" s="99">
        <v>1</v>
      </c>
      <c r="K33" s="99">
        <v>1</v>
      </c>
      <c r="L33" s="99"/>
      <c r="M33" s="99"/>
      <c r="N33" s="99"/>
      <c r="O33" s="99"/>
      <c r="P33" s="101">
        <f t="shared" si="3"/>
        <v>1</v>
      </c>
      <c r="Q33" s="23"/>
    </row>
    <row r="34" spans="1:26" ht="12.75" customHeight="1" x14ac:dyDescent="0.25">
      <c r="A34" s="158">
        <f t="shared" si="5"/>
        <v>0</v>
      </c>
      <c r="B34" s="455"/>
      <c r="C34" s="635"/>
      <c r="D34" s="636"/>
      <c r="E34" s="97" t="s">
        <v>210</v>
      </c>
      <c r="F34" s="99"/>
      <c r="G34" s="99"/>
      <c r="H34" s="99"/>
      <c r="I34" s="99"/>
      <c r="J34" s="99"/>
      <c r="K34" s="99"/>
      <c r="L34" s="99">
        <v>1</v>
      </c>
      <c r="M34" s="99">
        <v>1</v>
      </c>
      <c r="N34" s="99"/>
      <c r="O34" s="99"/>
      <c r="P34" s="101">
        <f t="shared" si="3"/>
        <v>1</v>
      </c>
      <c r="Q34" s="23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2.75" customHeight="1" x14ac:dyDescent="0.25">
      <c r="A35" s="158">
        <f t="shared" si="5"/>
        <v>20</v>
      </c>
      <c r="B35" s="478">
        <v>18</v>
      </c>
      <c r="C35" s="638" t="s">
        <v>226</v>
      </c>
      <c r="D35" s="639"/>
      <c r="E35" s="82" t="s">
        <v>206</v>
      </c>
      <c r="F35" s="104">
        <v>1</v>
      </c>
      <c r="G35" s="104">
        <v>1</v>
      </c>
      <c r="H35" s="104">
        <v>2</v>
      </c>
      <c r="I35" s="104">
        <v>2</v>
      </c>
      <c r="J35" s="104">
        <v>1</v>
      </c>
      <c r="K35" s="104">
        <v>1</v>
      </c>
      <c r="L35" s="104"/>
      <c r="M35" s="104"/>
      <c r="N35" s="104"/>
      <c r="O35" s="104"/>
      <c r="P35" s="630">
        <f>SUM(F35:O36)/2</f>
        <v>5</v>
      </c>
      <c r="Q35" s="23"/>
      <c r="S35" s="56"/>
      <c r="T35" s="105"/>
    </row>
    <row r="36" spans="1:26" s="429" customFormat="1" ht="12.75" customHeight="1" x14ac:dyDescent="0.25">
      <c r="A36" s="398"/>
      <c r="B36" s="479"/>
      <c r="C36" s="640"/>
      <c r="D36" s="641"/>
      <c r="E36" s="82" t="s">
        <v>210</v>
      </c>
      <c r="F36" s="104"/>
      <c r="G36" s="104"/>
      <c r="H36" s="104"/>
      <c r="I36" s="104"/>
      <c r="J36" s="104"/>
      <c r="K36" s="104"/>
      <c r="L36" s="104">
        <v>1</v>
      </c>
      <c r="M36" s="104">
        <v>1</v>
      </c>
      <c r="N36" s="104"/>
      <c r="O36" s="104"/>
      <c r="P36" s="631"/>
      <c r="Q36" s="23"/>
      <c r="S36" s="56"/>
      <c r="T36" s="105"/>
    </row>
    <row r="37" spans="1:26" ht="12.75" customHeight="1" x14ac:dyDescent="0.25">
      <c r="A37" s="158">
        <f t="shared" si="5"/>
        <v>20</v>
      </c>
      <c r="B37" s="10">
        <v>19</v>
      </c>
      <c r="C37" s="499" t="s">
        <v>227</v>
      </c>
      <c r="D37" s="449"/>
      <c r="E37" s="82" t="s">
        <v>206</v>
      </c>
      <c r="F37" s="104">
        <v>3</v>
      </c>
      <c r="G37" s="104">
        <v>3</v>
      </c>
      <c r="H37" s="104">
        <v>4</v>
      </c>
      <c r="I37" s="104">
        <v>4</v>
      </c>
      <c r="J37" s="104">
        <v>2</v>
      </c>
      <c r="K37" s="104">
        <v>2</v>
      </c>
      <c r="L37" s="104"/>
      <c r="M37" s="104"/>
      <c r="N37" s="104"/>
      <c r="O37" s="104"/>
      <c r="P37" s="101">
        <f t="shared" si="3"/>
        <v>9</v>
      </c>
      <c r="Q37" s="23"/>
    </row>
    <row r="38" spans="1:26" ht="12.75" customHeight="1" x14ac:dyDescent="0.25">
      <c r="A38" s="158">
        <f t="shared" si="5"/>
        <v>27</v>
      </c>
      <c r="B38" s="10">
        <v>20</v>
      </c>
      <c r="C38" s="499" t="s">
        <v>297</v>
      </c>
      <c r="D38" s="449"/>
      <c r="E38" s="82" t="s">
        <v>206</v>
      </c>
      <c r="F38" s="104">
        <v>2</v>
      </c>
      <c r="G38" s="104">
        <v>2</v>
      </c>
      <c r="H38" s="104"/>
      <c r="I38" s="104"/>
      <c r="J38" s="104"/>
      <c r="K38" s="104"/>
      <c r="L38" s="104"/>
      <c r="M38" s="104"/>
      <c r="N38" s="104"/>
      <c r="O38" s="104"/>
      <c r="P38" s="101">
        <f t="shared" si="3"/>
        <v>2</v>
      </c>
      <c r="Q38" s="23"/>
    </row>
    <row r="39" spans="1:26" ht="12.75" customHeight="1" x14ac:dyDescent="0.25">
      <c r="A39" s="158">
        <f t="shared" si="5"/>
        <v>20</v>
      </c>
      <c r="B39" s="10">
        <v>21</v>
      </c>
      <c r="C39" s="499" t="s">
        <v>228</v>
      </c>
      <c r="D39" s="449"/>
      <c r="E39" s="82" t="s">
        <v>210</v>
      </c>
      <c r="F39" s="104"/>
      <c r="G39" s="104"/>
      <c r="H39" s="104"/>
      <c r="I39" s="104"/>
      <c r="J39" s="104">
        <v>2</v>
      </c>
      <c r="K39" s="104">
        <v>2</v>
      </c>
      <c r="L39" s="104">
        <v>5</v>
      </c>
      <c r="M39" s="104">
        <v>5</v>
      </c>
      <c r="N39" s="104">
        <v>4</v>
      </c>
      <c r="O39" s="104"/>
      <c r="P39" s="101">
        <f t="shared" si="3"/>
        <v>9</v>
      </c>
      <c r="Q39" s="23"/>
    </row>
    <row r="40" spans="1:26" ht="12.75" customHeight="1" x14ac:dyDescent="0.25">
      <c r="A40" s="158">
        <f t="shared" si="5"/>
        <v>10</v>
      </c>
      <c r="B40" s="10">
        <v>22</v>
      </c>
      <c r="C40" s="499" t="s">
        <v>229</v>
      </c>
      <c r="D40" s="449"/>
      <c r="E40" s="82" t="s">
        <v>206</v>
      </c>
      <c r="F40" s="104"/>
      <c r="G40" s="104"/>
      <c r="H40" s="104">
        <v>1</v>
      </c>
      <c r="I40" s="104">
        <v>1</v>
      </c>
      <c r="J40" s="104"/>
      <c r="K40" s="104"/>
      <c r="L40" s="104"/>
      <c r="M40" s="104"/>
      <c r="N40" s="104"/>
      <c r="O40" s="104"/>
      <c r="P40" s="101">
        <f t="shared" si="3"/>
        <v>1</v>
      </c>
      <c r="Q40" s="23"/>
    </row>
    <row r="41" spans="1:26" ht="12.75" customHeight="1" x14ac:dyDescent="0.25">
      <c r="B41" s="86" t="s">
        <v>95</v>
      </c>
      <c r="C41" s="154"/>
      <c r="D41" s="87"/>
      <c r="E41" s="87"/>
      <c r="F41" s="113">
        <f t="shared" ref="F41:O41" si="6">SUM(F33:F40)</f>
        <v>6</v>
      </c>
      <c r="G41" s="113">
        <f t="shared" si="6"/>
        <v>6</v>
      </c>
      <c r="H41" s="113">
        <f t="shared" si="6"/>
        <v>7</v>
      </c>
      <c r="I41" s="113">
        <f t="shared" si="6"/>
        <v>7</v>
      </c>
      <c r="J41" s="113">
        <f t="shared" si="6"/>
        <v>6</v>
      </c>
      <c r="K41" s="113">
        <f t="shared" si="6"/>
        <v>6</v>
      </c>
      <c r="L41" s="113">
        <f t="shared" si="6"/>
        <v>7</v>
      </c>
      <c r="M41" s="113">
        <f t="shared" si="6"/>
        <v>7</v>
      </c>
      <c r="N41" s="113">
        <f t="shared" si="6"/>
        <v>4</v>
      </c>
      <c r="O41" s="113">
        <f t="shared" si="6"/>
        <v>0</v>
      </c>
      <c r="P41" s="113">
        <f t="shared" si="3"/>
        <v>28</v>
      </c>
      <c r="Q41" s="23"/>
    </row>
    <row r="42" spans="1:26" ht="12.75" customHeight="1" x14ac:dyDescent="0.25">
      <c r="A42" s="158">
        <f t="shared" si="5"/>
        <v>32</v>
      </c>
      <c r="B42" s="25">
        <v>23</v>
      </c>
      <c r="C42" s="632" t="s">
        <v>302</v>
      </c>
      <c r="D42" s="633"/>
      <c r="E42" s="82" t="s">
        <v>206</v>
      </c>
      <c r="F42" s="104">
        <v>5</v>
      </c>
      <c r="G42" s="104">
        <v>5</v>
      </c>
      <c r="H42" s="104">
        <v>6</v>
      </c>
      <c r="I42" s="104">
        <v>6</v>
      </c>
      <c r="J42" s="104">
        <v>6</v>
      </c>
      <c r="K42" s="104">
        <v>6</v>
      </c>
      <c r="L42" s="104"/>
      <c r="M42" s="104"/>
      <c r="N42" s="104"/>
      <c r="O42" s="104"/>
      <c r="P42" s="101">
        <f t="shared" si="3"/>
        <v>17</v>
      </c>
      <c r="Q42" s="23"/>
    </row>
    <row r="43" spans="1:26" ht="12.75" customHeight="1" x14ac:dyDescent="0.25">
      <c r="A43" s="158">
        <f t="shared" si="5"/>
        <v>30</v>
      </c>
      <c r="B43" s="25">
        <v>24</v>
      </c>
      <c r="C43" s="546" t="s">
        <v>306</v>
      </c>
      <c r="D43" s="547"/>
      <c r="E43" s="82" t="s">
        <v>210</v>
      </c>
      <c r="F43" s="104"/>
      <c r="G43" s="104"/>
      <c r="H43" s="104"/>
      <c r="I43" s="104"/>
      <c r="J43" s="104"/>
      <c r="K43" s="104"/>
      <c r="L43" s="104">
        <v>6</v>
      </c>
      <c r="M43" s="104">
        <v>6</v>
      </c>
      <c r="N43" s="104">
        <v>3</v>
      </c>
      <c r="O43" s="104"/>
      <c r="P43" s="101">
        <f t="shared" si="3"/>
        <v>7.5</v>
      </c>
      <c r="Q43" s="23"/>
    </row>
    <row r="44" spans="1:26" s="432" customFormat="1" ht="12.75" customHeight="1" x14ac:dyDescent="0.25">
      <c r="A44" s="398">
        <f t="shared" si="5"/>
        <v>16</v>
      </c>
      <c r="B44" s="442">
        <v>25</v>
      </c>
      <c r="C44" s="501" t="s">
        <v>331</v>
      </c>
      <c r="D44" s="502"/>
      <c r="E44" s="440" t="s">
        <v>341</v>
      </c>
      <c r="F44" s="104"/>
      <c r="G44" s="104"/>
      <c r="H44" s="104"/>
      <c r="I44" s="104"/>
      <c r="J44" s="104"/>
      <c r="K44" s="104"/>
      <c r="L44" s="104"/>
      <c r="M44" s="104"/>
      <c r="N44" s="104"/>
      <c r="O44" s="83">
        <v>3</v>
      </c>
      <c r="P44" s="101">
        <f t="shared" si="3"/>
        <v>1.5</v>
      </c>
      <c r="Q44" s="23"/>
    </row>
    <row r="45" spans="1:26" ht="12.75" customHeight="1" x14ac:dyDescent="0.25">
      <c r="A45" s="158">
        <f t="shared" si="5"/>
        <v>29</v>
      </c>
      <c r="B45" s="163">
        <v>26</v>
      </c>
      <c r="C45" s="497" t="s">
        <v>332</v>
      </c>
      <c r="D45" s="637"/>
      <c r="E45" s="126" t="s">
        <v>341</v>
      </c>
      <c r="F45" s="104"/>
      <c r="G45" s="104"/>
      <c r="H45" s="104"/>
      <c r="I45" s="104"/>
      <c r="J45" s="104"/>
      <c r="K45" s="104"/>
      <c r="L45" s="104"/>
      <c r="M45" s="104"/>
      <c r="N45" s="104"/>
      <c r="O45" s="95">
        <v>4</v>
      </c>
      <c r="P45" s="101">
        <f t="shared" si="3"/>
        <v>2</v>
      </c>
      <c r="Q45" s="23"/>
    </row>
    <row r="46" spans="1:26" ht="12.75" customHeight="1" x14ac:dyDescent="0.25">
      <c r="A46" s="158">
        <f t="shared" si="5"/>
        <v>17</v>
      </c>
      <c r="B46" s="454">
        <v>27</v>
      </c>
      <c r="C46" s="500" t="s">
        <v>101</v>
      </c>
      <c r="D46" s="451"/>
      <c r="E46" s="126" t="s">
        <v>206</v>
      </c>
      <c r="F46" s="128"/>
      <c r="G46" s="128"/>
      <c r="H46" s="128"/>
      <c r="I46" s="128"/>
      <c r="J46" s="128"/>
      <c r="K46" s="128" t="s">
        <v>102</v>
      </c>
      <c r="L46" s="128"/>
      <c r="M46" s="128"/>
      <c r="N46" s="128"/>
      <c r="O46" s="128"/>
      <c r="P46" s="101">
        <f t="shared" si="3"/>
        <v>0</v>
      </c>
      <c r="Q46" s="23"/>
    </row>
    <row r="47" spans="1:26" ht="12.75" customHeight="1" x14ac:dyDescent="0.25">
      <c r="A47" s="158">
        <f t="shared" si="5"/>
        <v>0</v>
      </c>
      <c r="B47" s="455"/>
      <c r="C47" s="452"/>
      <c r="D47" s="453"/>
      <c r="E47" s="126" t="s">
        <v>210</v>
      </c>
      <c r="F47" s="128"/>
      <c r="G47" s="128"/>
      <c r="H47" s="128"/>
      <c r="I47" s="128"/>
      <c r="J47" s="128"/>
      <c r="K47" s="128"/>
      <c r="L47" s="128"/>
      <c r="M47" s="128" t="s">
        <v>102</v>
      </c>
      <c r="N47" s="128"/>
      <c r="O47" s="128"/>
      <c r="P47" s="101">
        <f t="shared" si="3"/>
        <v>0</v>
      </c>
      <c r="Q47" s="23"/>
    </row>
    <row r="48" spans="1:26" ht="12.75" customHeight="1" x14ac:dyDescent="0.25">
      <c r="A48" s="158"/>
      <c r="B48" s="129" t="s">
        <v>103</v>
      </c>
      <c r="C48" s="131"/>
      <c r="D48" s="133"/>
      <c r="E48" s="133"/>
      <c r="F48" s="134">
        <f t="shared" ref="F48:O48" si="7">SUM(F42:F47)</f>
        <v>5</v>
      </c>
      <c r="G48" s="134">
        <f t="shared" si="7"/>
        <v>5</v>
      </c>
      <c r="H48" s="134">
        <f t="shared" si="7"/>
        <v>6</v>
      </c>
      <c r="I48" s="134">
        <f t="shared" si="7"/>
        <v>6</v>
      </c>
      <c r="J48" s="134">
        <f t="shared" si="7"/>
        <v>6</v>
      </c>
      <c r="K48" s="134">
        <f t="shared" si="7"/>
        <v>6</v>
      </c>
      <c r="L48" s="134">
        <f t="shared" si="7"/>
        <v>6</v>
      </c>
      <c r="M48" s="134">
        <f t="shared" si="7"/>
        <v>6</v>
      </c>
      <c r="N48" s="134">
        <f t="shared" si="7"/>
        <v>3</v>
      </c>
      <c r="O48" s="134">
        <f t="shared" si="7"/>
        <v>7</v>
      </c>
      <c r="P48" s="113">
        <f t="shared" si="3"/>
        <v>28</v>
      </c>
      <c r="Q48" s="23"/>
    </row>
    <row r="49" spans="1:25" ht="12.75" customHeight="1" x14ac:dyDescent="0.25">
      <c r="A49" s="158"/>
      <c r="B49" s="137" t="s">
        <v>111</v>
      </c>
      <c r="C49" s="139"/>
      <c r="D49" s="141"/>
      <c r="E49" s="142"/>
      <c r="F49" s="145">
        <f t="shared" ref="F49:O49" si="8">SUM(F48,F41)</f>
        <v>11</v>
      </c>
      <c r="G49" s="145">
        <f t="shared" si="8"/>
        <v>11</v>
      </c>
      <c r="H49" s="145">
        <f t="shared" si="8"/>
        <v>13</v>
      </c>
      <c r="I49" s="145">
        <f t="shared" si="8"/>
        <v>13</v>
      </c>
      <c r="J49" s="145">
        <f t="shared" si="8"/>
        <v>12</v>
      </c>
      <c r="K49" s="145">
        <f t="shared" si="8"/>
        <v>12</v>
      </c>
      <c r="L49" s="145">
        <f t="shared" si="8"/>
        <v>13</v>
      </c>
      <c r="M49" s="145">
        <f t="shared" si="8"/>
        <v>13</v>
      </c>
      <c r="N49" s="145">
        <f t="shared" si="8"/>
        <v>7</v>
      </c>
      <c r="O49" s="145">
        <f t="shared" si="8"/>
        <v>7</v>
      </c>
      <c r="P49" s="146">
        <f t="shared" si="3"/>
        <v>56</v>
      </c>
      <c r="Q49" s="23"/>
    </row>
    <row r="50" spans="1:25" ht="12.75" customHeight="1" x14ac:dyDescent="0.25">
      <c r="B50" s="526" t="s">
        <v>117</v>
      </c>
      <c r="C50" s="448"/>
      <c r="D50" s="448"/>
      <c r="E50" s="449"/>
      <c r="F50" s="112">
        <v>11</v>
      </c>
      <c r="G50" s="112">
        <v>11</v>
      </c>
      <c r="H50" s="112">
        <v>13</v>
      </c>
      <c r="I50" s="112">
        <v>13</v>
      </c>
      <c r="J50" s="112">
        <v>12</v>
      </c>
      <c r="K50" s="112">
        <v>12</v>
      </c>
      <c r="L50" s="112">
        <v>13</v>
      </c>
      <c r="M50" s="112">
        <v>13</v>
      </c>
      <c r="N50" s="145">
        <v>7</v>
      </c>
      <c r="O50" s="145">
        <v>7</v>
      </c>
      <c r="P50" s="146">
        <f>SUM(F50:M50)/2+N50</f>
        <v>56</v>
      </c>
      <c r="Q50" s="23"/>
      <c r="R50" t="s">
        <v>115</v>
      </c>
    </row>
    <row r="51" spans="1:25" ht="12.75" customHeight="1" x14ac:dyDescent="0.25">
      <c r="B51" s="528" t="s">
        <v>119</v>
      </c>
      <c r="C51" s="448"/>
      <c r="D51" s="448"/>
      <c r="E51" s="449"/>
      <c r="F51" s="152"/>
      <c r="G51" s="8"/>
      <c r="H51" s="8"/>
      <c r="I51" s="8"/>
      <c r="J51" s="8"/>
      <c r="K51" s="8" t="s">
        <v>206</v>
      </c>
      <c r="L51" s="8"/>
      <c r="M51" s="8"/>
      <c r="N51" s="8" t="s">
        <v>210</v>
      </c>
      <c r="O51" s="8"/>
      <c r="P51" s="18">
        <f>COUNTA(F51:O51)</f>
        <v>2</v>
      </c>
      <c r="Q51" s="23"/>
    </row>
    <row r="52" spans="1:25" ht="12.75" customHeight="1" x14ac:dyDescent="0.25">
      <c r="A52" s="5"/>
      <c r="B52" s="155" t="s">
        <v>121</v>
      </c>
      <c r="C52" s="157"/>
      <c r="D52" s="159"/>
      <c r="E52" s="160"/>
      <c r="F52" s="162">
        <f t="shared" ref="F52:O52" si="9">F28+F49</f>
        <v>33</v>
      </c>
      <c r="G52" s="162">
        <f t="shared" si="9"/>
        <v>33</v>
      </c>
      <c r="H52" s="162">
        <f t="shared" si="9"/>
        <v>34</v>
      </c>
      <c r="I52" s="162">
        <f t="shared" si="9"/>
        <v>34</v>
      </c>
      <c r="J52" s="162">
        <f t="shared" si="9"/>
        <v>34</v>
      </c>
      <c r="K52" s="162">
        <f t="shared" si="9"/>
        <v>34</v>
      </c>
      <c r="L52" s="162">
        <f t="shared" si="9"/>
        <v>33</v>
      </c>
      <c r="M52" s="162">
        <f t="shared" si="9"/>
        <v>33</v>
      </c>
      <c r="N52" s="162">
        <f t="shared" si="9"/>
        <v>25</v>
      </c>
      <c r="O52" s="162">
        <f t="shared" si="9"/>
        <v>25</v>
      </c>
      <c r="P52" s="164">
        <f>SUM(F52:O52)</f>
        <v>318</v>
      </c>
      <c r="Q52" s="23"/>
      <c r="R52" s="5"/>
      <c r="S52" s="5"/>
      <c r="T52" s="5"/>
      <c r="U52" s="5"/>
      <c r="V52" s="5"/>
      <c r="W52" s="5"/>
      <c r="X52" s="5"/>
      <c r="Y52" s="5"/>
    </row>
    <row r="53" spans="1:25" ht="29.25" customHeight="1" x14ac:dyDescent="0.25">
      <c r="B53" s="527" t="s">
        <v>61</v>
      </c>
      <c r="C53" s="448"/>
      <c r="D53" s="448"/>
      <c r="E53" s="449"/>
      <c r="F53" s="162">
        <f t="shared" ref="F53:O53" si="10">F52+F32</f>
        <v>34</v>
      </c>
      <c r="G53" s="162">
        <f t="shared" si="10"/>
        <v>34</v>
      </c>
      <c r="H53" s="162">
        <f t="shared" si="10"/>
        <v>35</v>
      </c>
      <c r="I53" s="162">
        <f t="shared" si="10"/>
        <v>35</v>
      </c>
      <c r="J53" s="162">
        <f t="shared" si="10"/>
        <v>36</v>
      </c>
      <c r="K53" s="162">
        <f t="shared" si="10"/>
        <v>36</v>
      </c>
      <c r="L53" s="162">
        <f t="shared" si="10"/>
        <v>35</v>
      </c>
      <c r="M53" s="162">
        <f t="shared" si="10"/>
        <v>35</v>
      </c>
      <c r="N53" s="162">
        <f t="shared" si="10"/>
        <v>27</v>
      </c>
      <c r="O53" s="162">
        <f t="shared" si="10"/>
        <v>27</v>
      </c>
      <c r="P53" s="41">
        <f>SUM(F53:O53)/2</f>
        <v>167</v>
      </c>
      <c r="Q53" s="23"/>
    </row>
    <row r="54" spans="1:25" ht="25.5" customHeight="1" x14ac:dyDescent="0.25">
      <c r="B54" s="523"/>
      <c r="C54" s="482" t="s">
        <v>147</v>
      </c>
      <c r="D54" s="524" t="s">
        <v>124</v>
      </c>
      <c r="E54" s="449"/>
      <c r="F54" s="167">
        <v>1</v>
      </c>
      <c r="G54" s="167">
        <v>1</v>
      </c>
      <c r="H54" s="167">
        <v>1</v>
      </c>
      <c r="I54" s="167">
        <v>1</v>
      </c>
      <c r="J54" s="167"/>
      <c r="K54" s="167"/>
      <c r="L54" s="167"/>
      <c r="M54" s="167"/>
      <c r="N54" s="167">
        <v>1</v>
      </c>
      <c r="O54" s="167">
        <v>1</v>
      </c>
      <c r="P54" s="515">
        <f>SUM(F54:O55)/2</f>
        <v>4</v>
      </c>
      <c r="Q54" s="23"/>
    </row>
    <row r="55" spans="1:25" ht="18.75" customHeight="1" x14ac:dyDescent="0.25">
      <c r="B55" s="455"/>
      <c r="C55" s="455"/>
      <c r="D55" s="524" t="s">
        <v>40</v>
      </c>
      <c r="E55" s="449"/>
      <c r="F55" s="167"/>
      <c r="G55" s="167"/>
      <c r="H55" s="167"/>
      <c r="I55" s="167"/>
      <c r="J55" s="167"/>
      <c r="K55" s="167"/>
      <c r="L55" s="167"/>
      <c r="M55" s="167"/>
      <c r="N55" s="167">
        <v>1</v>
      </c>
      <c r="O55" s="167">
        <v>1</v>
      </c>
      <c r="P55" s="455"/>
      <c r="Q55" s="23"/>
    </row>
    <row r="56" spans="1:25" ht="12.75" customHeight="1" x14ac:dyDescent="0.25">
      <c r="B56" s="25">
        <v>1</v>
      </c>
      <c r="C56" s="525" t="s">
        <v>125</v>
      </c>
      <c r="D56" s="448"/>
      <c r="E56" s="449"/>
      <c r="F56" s="168">
        <v>2</v>
      </c>
      <c r="G56" s="168">
        <v>2</v>
      </c>
      <c r="H56" s="168">
        <v>2</v>
      </c>
      <c r="I56" s="168">
        <v>2</v>
      </c>
      <c r="J56" s="168">
        <v>2</v>
      </c>
      <c r="K56" s="168">
        <v>2</v>
      </c>
      <c r="L56" s="168">
        <v>2</v>
      </c>
      <c r="M56" s="168">
        <v>2</v>
      </c>
      <c r="N56" s="168">
        <v>2</v>
      </c>
      <c r="O56" s="168">
        <v>2</v>
      </c>
      <c r="P56" s="169" t="s">
        <v>148</v>
      </c>
      <c r="Q56" s="5"/>
    </row>
    <row r="57" spans="1:25" ht="12.75" customHeight="1" x14ac:dyDescent="0.25">
      <c r="B57" s="25">
        <v>2</v>
      </c>
      <c r="C57" s="520" t="s">
        <v>127</v>
      </c>
      <c r="D57" s="448"/>
      <c r="E57" s="449"/>
      <c r="F57" s="168">
        <v>0.5</v>
      </c>
      <c r="G57" s="168"/>
      <c r="H57" s="168">
        <v>0.5</v>
      </c>
      <c r="I57" s="168"/>
      <c r="J57" s="168">
        <v>0.5</v>
      </c>
      <c r="K57" s="168"/>
      <c r="L57" s="168"/>
      <c r="M57" s="171"/>
      <c r="N57" s="171"/>
      <c r="O57" s="171"/>
      <c r="P57" s="169" t="s">
        <v>148</v>
      </c>
      <c r="Q57" s="5"/>
    </row>
    <row r="58" spans="1:25" ht="12.75" customHeight="1" x14ac:dyDescent="0.25">
      <c r="B58" s="25">
        <v>3</v>
      </c>
      <c r="C58" s="520" t="s">
        <v>128</v>
      </c>
      <c r="D58" s="448"/>
      <c r="E58" s="449"/>
      <c r="F58" s="168"/>
      <c r="G58" s="168"/>
      <c r="H58" s="168"/>
      <c r="I58" s="168"/>
      <c r="J58" s="168"/>
      <c r="K58" s="168"/>
      <c r="L58" s="168"/>
      <c r="M58" s="171"/>
      <c r="N58" s="171"/>
      <c r="O58" s="171"/>
      <c r="P58" s="169" t="s">
        <v>148</v>
      </c>
      <c r="Q58" s="5"/>
    </row>
    <row r="59" spans="1:25" ht="12.75" customHeight="1" x14ac:dyDescent="0.25">
      <c r="B59" s="25">
        <v>4</v>
      </c>
      <c r="C59" s="520" t="s">
        <v>129</v>
      </c>
      <c r="D59" s="448"/>
      <c r="E59" s="449"/>
      <c r="F59" s="168"/>
      <c r="G59" s="168"/>
      <c r="H59" s="168"/>
      <c r="I59" s="168"/>
      <c r="J59" s="168"/>
      <c r="K59" s="168"/>
      <c r="L59" s="168"/>
      <c r="M59" s="171"/>
      <c r="N59" s="171"/>
      <c r="O59" s="171"/>
      <c r="P59" s="169" t="s">
        <v>148</v>
      </c>
      <c r="Q59" s="5"/>
    </row>
    <row r="60" spans="1:25" ht="12.75" customHeight="1" x14ac:dyDescent="0.25">
      <c r="B60" s="25">
        <v>5</v>
      </c>
      <c r="C60" s="520" t="s">
        <v>130</v>
      </c>
      <c r="D60" s="448"/>
      <c r="E60" s="449"/>
      <c r="F60" s="168"/>
      <c r="G60" s="168"/>
      <c r="H60" s="168"/>
      <c r="I60" s="168"/>
      <c r="J60" s="168"/>
      <c r="K60" s="168"/>
      <c r="L60" s="168"/>
      <c r="M60" s="171"/>
      <c r="N60" s="171"/>
      <c r="O60" s="171"/>
      <c r="P60" s="169" t="s">
        <v>148</v>
      </c>
      <c r="Q60" s="5"/>
    </row>
    <row r="61" spans="1:25" ht="12.75" customHeight="1" x14ac:dyDescent="0.25">
      <c r="B61" s="25">
        <v>6</v>
      </c>
      <c r="C61" s="520" t="s">
        <v>131</v>
      </c>
      <c r="D61" s="448"/>
      <c r="E61" s="449"/>
      <c r="F61" s="168"/>
      <c r="G61" s="168"/>
      <c r="H61" s="168"/>
      <c r="I61" s="168"/>
      <c r="J61" s="168"/>
      <c r="K61" s="168"/>
      <c r="L61" s="168"/>
      <c r="M61" s="171"/>
      <c r="N61" s="171"/>
      <c r="O61" s="171"/>
      <c r="P61" s="169" t="s">
        <v>148</v>
      </c>
      <c r="Q61" s="5"/>
    </row>
    <row r="62" spans="1:25" ht="12.75" customHeight="1" x14ac:dyDescent="0.25">
      <c r="B62" s="25">
        <v>7</v>
      </c>
      <c r="C62" s="520" t="s">
        <v>132</v>
      </c>
      <c r="D62" s="448"/>
      <c r="E62" s="449"/>
      <c r="F62" s="168"/>
      <c r="G62" s="168"/>
      <c r="H62" s="168"/>
      <c r="I62" s="168"/>
      <c r="J62" s="168"/>
      <c r="K62" s="168"/>
      <c r="L62" s="168"/>
      <c r="M62" s="171"/>
      <c r="N62" s="171"/>
      <c r="O62" s="171"/>
      <c r="P62" s="169" t="s">
        <v>148</v>
      </c>
      <c r="Q62" s="5"/>
    </row>
    <row r="63" spans="1:25" ht="12.75" customHeight="1" x14ac:dyDescent="0.25">
      <c r="B63" s="25">
        <v>8</v>
      </c>
      <c r="C63" s="520" t="s">
        <v>133</v>
      </c>
      <c r="D63" s="448"/>
      <c r="E63" s="449"/>
      <c r="F63" s="168"/>
      <c r="G63" s="168"/>
      <c r="H63" s="168"/>
      <c r="I63" s="168"/>
      <c r="J63" s="168"/>
      <c r="K63" s="168"/>
      <c r="L63" s="168"/>
      <c r="M63" s="171"/>
      <c r="N63" s="171"/>
      <c r="O63" s="171"/>
      <c r="P63" s="169" t="s">
        <v>148</v>
      </c>
      <c r="Q63" s="5"/>
    </row>
    <row r="64" spans="1:25" ht="12.75" customHeight="1" x14ac:dyDescent="0.25">
      <c r="B64" s="25">
        <v>9</v>
      </c>
      <c r="C64" s="520" t="s">
        <v>134</v>
      </c>
      <c r="D64" s="448"/>
      <c r="E64" s="449"/>
      <c r="F64" s="168" t="s">
        <v>135</v>
      </c>
      <c r="G64" s="168"/>
      <c r="H64" s="168"/>
      <c r="I64" s="168"/>
      <c r="J64" s="168"/>
      <c r="K64" s="168"/>
      <c r="L64" s="168"/>
      <c r="M64" s="171"/>
      <c r="N64" s="171"/>
      <c r="O64" s="171" t="s">
        <v>135</v>
      </c>
      <c r="P64" s="169" t="s">
        <v>148</v>
      </c>
      <c r="Q64" s="5"/>
    </row>
    <row r="65" spans="1:25" ht="12.75" customHeight="1" x14ac:dyDescent="0.25">
      <c r="B65" s="25">
        <v>10</v>
      </c>
      <c r="C65" s="520" t="s">
        <v>137</v>
      </c>
      <c r="D65" s="448"/>
      <c r="E65" s="449"/>
      <c r="F65" s="168"/>
      <c r="G65" s="168"/>
      <c r="H65" s="168"/>
      <c r="I65" s="168"/>
      <c r="J65" s="168"/>
      <c r="K65" s="168"/>
      <c r="L65" s="168"/>
      <c r="M65" s="171"/>
      <c r="N65" s="171"/>
      <c r="O65" s="171"/>
      <c r="P65" s="169" t="s">
        <v>148</v>
      </c>
      <c r="Q65" s="5"/>
    </row>
    <row r="66" spans="1:25" ht="12.75" customHeight="1" x14ac:dyDescent="0.25">
      <c r="A66" s="44"/>
      <c r="B66" s="529" t="s">
        <v>138</v>
      </c>
      <c r="C66" s="448"/>
      <c r="D66" s="448"/>
      <c r="E66" s="449"/>
      <c r="F66" s="162">
        <f t="shared" ref="F66:O66" si="11">SUM(F53:F65)</f>
        <v>37.5</v>
      </c>
      <c r="G66" s="162">
        <f t="shared" si="11"/>
        <v>37</v>
      </c>
      <c r="H66" s="162">
        <f t="shared" si="11"/>
        <v>38.5</v>
      </c>
      <c r="I66" s="162">
        <f t="shared" si="11"/>
        <v>38</v>
      </c>
      <c r="J66" s="162">
        <f t="shared" si="11"/>
        <v>38.5</v>
      </c>
      <c r="K66" s="162">
        <f t="shared" si="11"/>
        <v>38</v>
      </c>
      <c r="L66" s="162">
        <f t="shared" si="11"/>
        <v>37</v>
      </c>
      <c r="M66" s="162">
        <f t="shared" si="11"/>
        <v>37</v>
      </c>
      <c r="N66" s="162">
        <f t="shared" si="11"/>
        <v>31</v>
      </c>
      <c r="O66" s="162">
        <f t="shared" si="11"/>
        <v>31</v>
      </c>
      <c r="P66" s="164">
        <f>SUM(F66:O66)</f>
        <v>363.5</v>
      </c>
      <c r="Q66" s="44"/>
      <c r="R66" s="44"/>
      <c r="S66" s="44"/>
      <c r="T66" s="44"/>
      <c r="U66" s="44"/>
      <c r="V66" s="44"/>
      <c r="W66" s="44"/>
      <c r="X66" s="44"/>
      <c r="Y66" s="44"/>
    </row>
    <row r="67" spans="1:25" ht="12.75" customHeight="1" x14ac:dyDescent="0.25">
      <c r="A67" s="44"/>
      <c r="B67" s="69"/>
      <c r="C67" s="495" t="s">
        <v>299</v>
      </c>
      <c r="D67" s="496"/>
      <c r="E67" s="71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44"/>
      <c r="R67" s="44"/>
      <c r="S67" s="44"/>
      <c r="T67" s="44"/>
      <c r="U67" s="44"/>
      <c r="V67" s="44"/>
      <c r="W67" s="44"/>
      <c r="X67" s="44"/>
      <c r="Y67" s="44"/>
    </row>
    <row r="68" spans="1:25" ht="12.75" customHeight="1" x14ac:dyDescent="0.25">
      <c r="A68" s="44"/>
      <c r="B68" s="69"/>
      <c r="C68" s="44" t="s">
        <v>79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ht="12.75" customHeight="1" x14ac:dyDescent="0.25">
      <c r="C69" t="s">
        <v>144</v>
      </c>
      <c r="Q69" s="5"/>
    </row>
    <row r="70" spans="1:25" ht="12.75" customHeight="1" x14ac:dyDescent="0.25">
      <c r="F70" s="459" t="s">
        <v>80</v>
      </c>
      <c r="G70" s="448"/>
      <c r="H70" s="448"/>
      <c r="I70" s="448"/>
      <c r="J70" s="448"/>
      <c r="K70" s="448"/>
      <c r="L70" s="448"/>
      <c r="M70" s="448"/>
      <c r="N70" s="448"/>
      <c r="O70" s="449"/>
      <c r="Q70" s="5"/>
    </row>
    <row r="71" spans="1:25" ht="12.75" customHeight="1" x14ac:dyDescent="0.25">
      <c r="E71" s="5"/>
      <c r="F71" s="530">
        <v>34</v>
      </c>
      <c r="G71" s="449"/>
      <c r="H71" s="530">
        <v>35</v>
      </c>
      <c r="I71" s="449"/>
      <c r="J71" s="530">
        <v>36</v>
      </c>
      <c r="K71" s="449"/>
      <c r="L71" s="530">
        <v>35</v>
      </c>
      <c r="M71" s="449"/>
      <c r="N71" s="530">
        <v>27</v>
      </c>
      <c r="O71" s="449"/>
      <c r="Q71" s="5"/>
    </row>
    <row r="72" spans="1:25" ht="12.75" customHeight="1" x14ac:dyDescent="0.25">
      <c r="E72" s="5"/>
      <c r="F72" s="23"/>
      <c r="G72" s="23"/>
      <c r="H72" s="23"/>
      <c r="I72" s="23"/>
      <c r="J72" s="23"/>
      <c r="K72" s="23"/>
      <c r="L72" s="23"/>
      <c r="M72" s="23"/>
      <c r="N72" s="23"/>
      <c r="O72" s="23"/>
      <c r="Q72" s="5"/>
    </row>
    <row r="73" spans="1:25" ht="12.75" customHeight="1" x14ac:dyDescent="0.25">
      <c r="C73" s="15"/>
      <c r="D73" s="15"/>
      <c r="E73" s="5"/>
      <c r="Q73" s="5"/>
    </row>
    <row r="74" spans="1:25" ht="12.75" customHeight="1" x14ac:dyDescent="0.25">
      <c r="C74" s="5"/>
      <c r="D74" s="5"/>
      <c r="E74" s="5"/>
      <c r="Q74" s="5"/>
    </row>
    <row r="75" spans="1:25" ht="12.75" customHeight="1" x14ac:dyDescent="0.25">
      <c r="C75" s="5"/>
      <c r="D75" s="5"/>
      <c r="E75" s="5"/>
      <c r="Q75" s="5"/>
    </row>
    <row r="76" spans="1:25" ht="12.75" customHeight="1" x14ac:dyDescent="0.25">
      <c r="C76" s="5"/>
      <c r="D76" s="5"/>
      <c r="E76" s="5"/>
      <c r="Q76" s="5"/>
    </row>
    <row r="77" spans="1:25" ht="12.75" customHeight="1" x14ac:dyDescent="0.25">
      <c r="C77" s="5"/>
      <c r="D77" s="5"/>
      <c r="Q77" s="5"/>
    </row>
    <row r="78" spans="1:25" ht="12.75" customHeight="1" x14ac:dyDescent="0.25">
      <c r="C78" s="5"/>
      <c r="D78" s="5"/>
      <c r="Q78" s="5"/>
    </row>
    <row r="79" spans="1:25" ht="12.75" customHeight="1" x14ac:dyDescent="0.25">
      <c r="C79" s="5"/>
      <c r="D79" s="5"/>
      <c r="Q79" s="5"/>
    </row>
    <row r="80" spans="1:25" ht="12.75" customHeight="1" x14ac:dyDescent="0.25">
      <c r="C80" s="5"/>
      <c r="D80" s="5"/>
      <c r="Q80" s="5"/>
    </row>
    <row r="81" spans="3:17" ht="12.75" customHeight="1" x14ac:dyDescent="0.25">
      <c r="C81" s="5"/>
      <c r="D81" s="5"/>
      <c r="Q81" s="5"/>
    </row>
    <row r="82" spans="3:17" ht="12.75" customHeight="1" x14ac:dyDescent="0.25">
      <c r="C82" s="5"/>
      <c r="D82" s="5"/>
      <c r="Q82" s="5"/>
    </row>
    <row r="83" spans="3:17" ht="12.75" customHeight="1" x14ac:dyDescent="0.25">
      <c r="C83" s="5"/>
      <c r="D83" s="5"/>
      <c r="Q83" s="5"/>
    </row>
    <row r="84" spans="3:17" ht="12.75" customHeight="1" x14ac:dyDescent="0.25">
      <c r="Q84" s="5"/>
    </row>
    <row r="85" spans="3:17" ht="12.75" customHeight="1" x14ac:dyDescent="0.25">
      <c r="Q85" s="5"/>
    </row>
    <row r="86" spans="3:17" ht="12.75" customHeight="1" x14ac:dyDescent="0.25">
      <c r="Q86" s="5"/>
    </row>
    <row r="87" spans="3:17" ht="12.75" customHeight="1" x14ac:dyDescent="0.25">
      <c r="Q87" s="5"/>
    </row>
    <row r="88" spans="3:17" ht="12.75" customHeight="1" x14ac:dyDescent="0.25">
      <c r="Q88" s="5"/>
    </row>
    <row r="89" spans="3:17" ht="12.75" customHeight="1" x14ac:dyDescent="0.25">
      <c r="Q89" s="5"/>
    </row>
    <row r="90" spans="3:17" ht="12.75" customHeight="1" x14ac:dyDescent="0.25">
      <c r="Q90" s="5"/>
    </row>
    <row r="91" spans="3:17" ht="12.75" customHeight="1" x14ac:dyDescent="0.25">
      <c r="Q91" s="5"/>
    </row>
    <row r="92" spans="3:17" ht="12.75" customHeight="1" x14ac:dyDescent="0.25">
      <c r="Q92" s="5"/>
    </row>
    <row r="93" spans="3:17" ht="12.75" customHeight="1" x14ac:dyDescent="0.25">
      <c r="Q93" s="5"/>
    </row>
    <row r="94" spans="3:17" ht="12.75" customHeight="1" x14ac:dyDescent="0.25">
      <c r="Q94" s="5"/>
    </row>
    <row r="95" spans="3:17" ht="12.75" customHeight="1" x14ac:dyDescent="0.25">
      <c r="Q95" s="5"/>
    </row>
    <row r="96" spans="3:17" ht="12.75" customHeight="1" x14ac:dyDescent="0.25">
      <c r="Q96" s="5"/>
    </row>
    <row r="97" spans="17:17" ht="12.75" customHeight="1" x14ac:dyDescent="0.25">
      <c r="Q97" s="5"/>
    </row>
    <row r="98" spans="17:17" ht="12.75" customHeight="1" x14ac:dyDescent="0.25">
      <c r="Q98" s="5"/>
    </row>
    <row r="99" spans="17:17" ht="12.75" customHeight="1" x14ac:dyDescent="0.25">
      <c r="Q99" s="5"/>
    </row>
    <row r="100" spans="17:17" ht="12.75" customHeight="1" x14ac:dyDescent="0.25">
      <c r="Q100" s="5"/>
    </row>
    <row r="101" spans="17:17" ht="12.75" customHeight="1" x14ac:dyDescent="0.25">
      <c r="Q101" s="5"/>
    </row>
    <row r="102" spans="17:17" ht="12.75" customHeight="1" x14ac:dyDescent="0.25">
      <c r="Q102" s="5"/>
    </row>
    <row r="103" spans="17:17" ht="12.75" customHeight="1" x14ac:dyDescent="0.25">
      <c r="Q103" s="5"/>
    </row>
    <row r="104" spans="17:17" ht="12.75" customHeight="1" x14ac:dyDescent="0.25">
      <c r="Q104" s="5"/>
    </row>
    <row r="105" spans="17:17" ht="12.75" customHeight="1" x14ac:dyDescent="0.25">
      <c r="Q105" s="5"/>
    </row>
    <row r="106" spans="17:17" ht="12.75" customHeight="1" x14ac:dyDescent="0.25">
      <c r="Q106" s="5"/>
    </row>
    <row r="107" spans="17:17" ht="12.75" customHeight="1" x14ac:dyDescent="0.25">
      <c r="Q107" s="5"/>
    </row>
    <row r="108" spans="17:17" ht="12.75" customHeight="1" x14ac:dyDescent="0.25">
      <c r="Q108" s="5"/>
    </row>
    <row r="109" spans="17:17" ht="12.75" customHeight="1" x14ac:dyDescent="0.25">
      <c r="Q109" s="5"/>
    </row>
    <row r="110" spans="17:17" ht="12.75" customHeight="1" x14ac:dyDescent="0.25">
      <c r="Q110" s="5"/>
    </row>
    <row r="111" spans="17:17" ht="12.75" customHeight="1" x14ac:dyDescent="0.25">
      <c r="Q111" s="5"/>
    </row>
    <row r="112" spans="17:17" ht="12.75" customHeight="1" x14ac:dyDescent="0.25">
      <c r="Q112" s="5"/>
    </row>
    <row r="113" spans="17:17" ht="12.75" customHeight="1" x14ac:dyDescent="0.25">
      <c r="Q113" s="5"/>
    </row>
    <row r="114" spans="17:17" ht="12.75" customHeight="1" x14ac:dyDescent="0.25">
      <c r="Q114" s="5"/>
    </row>
    <row r="115" spans="17:17" ht="12.75" customHeight="1" x14ac:dyDescent="0.25">
      <c r="Q115" s="5"/>
    </row>
    <row r="116" spans="17:17" ht="12.75" customHeight="1" x14ac:dyDescent="0.25">
      <c r="Q116" s="5"/>
    </row>
    <row r="117" spans="17:17" ht="12.75" customHeight="1" x14ac:dyDescent="0.25">
      <c r="Q117" s="5"/>
    </row>
    <row r="118" spans="17:17" ht="12.75" customHeight="1" x14ac:dyDescent="0.25">
      <c r="Q118" s="5"/>
    </row>
    <row r="119" spans="17:17" ht="12.75" customHeight="1" x14ac:dyDescent="0.25">
      <c r="Q119" s="5"/>
    </row>
    <row r="120" spans="17:17" ht="12.75" customHeight="1" x14ac:dyDescent="0.25">
      <c r="Q120" s="5"/>
    </row>
    <row r="121" spans="17:17" ht="12.75" customHeight="1" x14ac:dyDescent="0.25">
      <c r="Q121" s="5"/>
    </row>
    <row r="122" spans="17:17" ht="12.75" customHeight="1" x14ac:dyDescent="0.25">
      <c r="Q122" s="5"/>
    </row>
    <row r="123" spans="17:17" ht="12.75" customHeight="1" x14ac:dyDescent="0.25">
      <c r="Q123" s="5"/>
    </row>
    <row r="124" spans="17:17" ht="12.75" customHeight="1" x14ac:dyDescent="0.25">
      <c r="Q124" s="5"/>
    </row>
    <row r="125" spans="17:17" ht="12.75" customHeight="1" x14ac:dyDescent="0.25">
      <c r="Q125" s="5"/>
    </row>
    <row r="126" spans="17:17" ht="12.75" customHeight="1" x14ac:dyDescent="0.25">
      <c r="Q126" s="5"/>
    </row>
    <row r="127" spans="17:17" ht="12.75" customHeight="1" x14ac:dyDescent="0.25">
      <c r="Q127" s="5"/>
    </row>
    <row r="128" spans="17:17" ht="12.75" customHeight="1" x14ac:dyDescent="0.25">
      <c r="Q128" s="5"/>
    </row>
    <row r="129" spans="17:17" ht="12.75" customHeight="1" x14ac:dyDescent="0.25">
      <c r="Q129" s="5"/>
    </row>
    <row r="130" spans="17:17" ht="12.75" customHeight="1" x14ac:dyDescent="0.25">
      <c r="Q130" s="5"/>
    </row>
    <row r="131" spans="17:17" ht="12.75" customHeight="1" x14ac:dyDescent="0.25">
      <c r="Q131" s="5"/>
    </row>
    <row r="132" spans="17:17" ht="12.75" customHeight="1" x14ac:dyDescent="0.25">
      <c r="Q132" s="5"/>
    </row>
    <row r="133" spans="17:17" ht="12.75" customHeight="1" x14ac:dyDescent="0.25">
      <c r="Q133" s="5"/>
    </row>
    <row r="134" spans="17:17" ht="12.75" customHeight="1" x14ac:dyDescent="0.25">
      <c r="Q134" s="5"/>
    </row>
    <row r="135" spans="17:17" ht="12.75" customHeight="1" x14ac:dyDescent="0.25">
      <c r="Q135" s="5"/>
    </row>
    <row r="136" spans="17:17" ht="12.75" customHeight="1" x14ac:dyDescent="0.25">
      <c r="Q136" s="5"/>
    </row>
    <row r="137" spans="17:17" ht="12.75" customHeight="1" x14ac:dyDescent="0.25">
      <c r="Q137" s="5"/>
    </row>
    <row r="138" spans="17:17" ht="12.75" customHeight="1" x14ac:dyDescent="0.25">
      <c r="Q138" s="5"/>
    </row>
    <row r="139" spans="17:17" ht="12.75" customHeight="1" x14ac:dyDescent="0.25">
      <c r="Q139" s="5"/>
    </row>
    <row r="140" spans="17:17" ht="12.75" customHeight="1" x14ac:dyDescent="0.25">
      <c r="Q140" s="5"/>
    </row>
    <row r="141" spans="17:17" ht="12.75" customHeight="1" x14ac:dyDescent="0.25">
      <c r="Q141" s="5"/>
    </row>
    <row r="142" spans="17:17" ht="12.75" customHeight="1" x14ac:dyDescent="0.25">
      <c r="Q142" s="5"/>
    </row>
    <row r="143" spans="17:17" ht="12.75" customHeight="1" x14ac:dyDescent="0.25">
      <c r="Q143" s="5"/>
    </row>
    <row r="144" spans="17:17" ht="12.75" customHeight="1" x14ac:dyDescent="0.25">
      <c r="Q144" s="5"/>
    </row>
    <row r="145" spans="17:17" ht="12.75" customHeight="1" x14ac:dyDescent="0.25">
      <c r="Q145" s="5"/>
    </row>
    <row r="146" spans="17:17" ht="12.75" customHeight="1" x14ac:dyDescent="0.25">
      <c r="Q146" s="5"/>
    </row>
    <row r="147" spans="17:17" ht="12.75" customHeight="1" x14ac:dyDescent="0.25">
      <c r="Q147" s="5"/>
    </row>
    <row r="148" spans="17:17" ht="12.75" customHeight="1" x14ac:dyDescent="0.25">
      <c r="Q148" s="5"/>
    </row>
    <row r="149" spans="17:17" ht="12.75" customHeight="1" x14ac:dyDescent="0.25">
      <c r="Q149" s="5"/>
    </row>
    <row r="150" spans="17:17" ht="12.75" customHeight="1" x14ac:dyDescent="0.25">
      <c r="Q150" s="5"/>
    </row>
    <row r="151" spans="17:17" ht="12.75" customHeight="1" x14ac:dyDescent="0.25">
      <c r="Q151" s="5"/>
    </row>
    <row r="152" spans="17:17" ht="12.75" customHeight="1" x14ac:dyDescent="0.25">
      <c r="Q152" s="5"/>
    </row>
    <row r="153" spans="17:17" ht="12.75" customHeight="1" x14ac:dyDescent="0.25">
      <c r="Q153" s="5"/>
    </row>
    <row r="154" spans="17:17" ht="12.75" customHeight="1" x14ac:dyDescent="0.25">
      <c r="Q154" s="5"/>
    </row>
    <row r="155" spans="17:17" ht="12.75" customHeight="1" x14ac:dyDescent="0.25">
      <c r="Q155" s="5"/>
    </row>
    <row r="156" spans="17:17" ht="12.75" customHeight="1" x14ac:dyDescent="0.25">
      <c r="Q156" s="5"/>
    </row>
    <row r="157" spans="17:17" ht="12.75" customHeight="1" x14ac:dyDescent="0.25">
      <c r="Q157" s="5"/>
    </row>
    <row r="158" spans="17:17" ht="12.75" customHeight="1" x14ac:dyDescent="0.25">
      <c r="Q158" s="5"/>
    </row>
    <row r="159" spans="17:17" ht="12.75" customHeight="1" x14ac:dyDescent="0.25">
      <c r="Q159" s="5"/>
    </row>
    <row r="160" spans="17:17" ht="12.75" customHeight="1" x14ac:dyDescent="0.25">
      <c r="Q160" s="5"/>
    </row>
    <row r="161" spans="17:17" ht="12.75" customHeight="1" x14ac:dyDescent="0.25">
      <c r="Q161" s="5"/>
    </row>
    <row r="162" spans="17:17" ht="12.75" customHeight="1" x14ac:dyDescent="0.25">
      <c r="Q162" s="5"/>
    </row>
    <row r="163" spans="17:17" ht="12.75" customHeight="1" x14ac:dyDescent="0.25">
      <c r="Q163" s="5"/>
    </row>
    <row r="164" spans="17:17" ht="12.75" customHeight="1" x14ac:dyDescent="0.25">
      <c r="Q164" s="5"/>
    </row>
    <row r="165" spans="17:17" ht="12.75" customHeight="1" x14ac:dyDescent="0.25">
      <c r="Q165" s="5"/>
    </row>
    <row r="166" spans="17:17" ht="12.75" customHeight="1" x14ac:dyDescent="0.25">
      <c r="Q166" s="5"/>
    </row>
    <row r="167" spans="17:17" ht="12.75" customHeight="1" x14ac:dyDescent="0.25">
      <c r="Q167" s="5"/>
    </row>
    <row r="168" spans="17:17" ht="12.75" customHeight="1" x14ac:dyDescent="0.25">
      <c r="Q168" s="5"/>
    </row>
    <row r="169" spans="17:17" ht="12.75" customHeight="1" x14ac:dyDescent="0.25">
      <c r="Q169" s="5"/>
    </row>
    <row r="170" spans="17:17" ht="12.75" customHeight="1" x14ac:dyDescent="0.25">
      <c r="Q170" s="5"/>
    </row>
    <row r="171" spans="17:17" ht="12.75" customHeight="1" x14ac:dyDescent="0.25">
      <c r="Q171" s="5"/>
    </row>
    <row r="172" spans="17:17" ht="12.75" customHeight="1" x14ac:dyDescent="0.25">
      <c r="Q172" s="5"/>
    </row>
    <row r="173" spans="17:17" ht="12.75" customHeight="1" x14ac:dyDescent="0.25">
      <c r="Q173" s="5"/>
    </row>
    <row r="174" spans="17:17" ht="12.75" customHeight="1" x14ac:dyDescent="0.25">
      <c r="Q174" s="5"/>
    </row>
    <row r="175" spans="17:17" ht="12.75" customHeight="1" x14ac:dyDescent="0.25">
      <c r="Q175" s="5"/>
    </row>
    <row r="176" spans="17:17" ht="12.75" customHeight="1" x14ac:dyDescent="0.25">
      <c r="Q176" s="5"/>
    </row>
    <row r="177" spans="17:17" ht="12.75" customHeight="1" x14ac:dyDescent="0.25">
      <c r="Q177" s="5"/>
    </row>
    <row r="178" spans="17:17" ht="12.75" customHeight="1" x14ac:dyDescent="0.25">
      <c r="Q178" s="5"/>
    </row>
    <row r="179" spans="17:17" ht="12.75" customHeight="1" x14ac:dyDescent="0.25">
      <c r="Q179" s="5"/>
    </row>
    <row r="180" spans="17:17" ht="12.75" customHeight="1" x14ac:dyDescent="0.25">
      <c r="Q180" s="5"/>
    </row>
    <row r="181" spans="17:17" ht="12.75" customHeight="1" x14ac:dyDescent="0.25">
      <c r="Q181" s="5"/>
    </row>
    <row r="182" spans="17:17" ht="12.75" customHeight="1" x14ac:dyDescent="0.25">
      <c r="Q182" s="5"/>
    </row>
    <row r="183" spans="17:17" ht="12.75" customHeight="1" x14ac:dyDescent="0.25">
      <c r="Q183" s="5"/>
    </row>
    <row r="184" spans="17:17" ht="12.75" customHeight="1" x14ac:dyDescent="0.25">
      <c r="Q184" s="5"/>
    </row>
    <row r="185" spans="17:17" ht="12.75" customHeight="1" x14ac:dyDescent="0.25">
      <c r="Q185" s="5"/>
    </row>
    <row r="186" spans="17:17" ht="12.75" customHeight="1" x14ac:dyDescent="0.25">
      <c r="Q186" s="5"/>
    </row>
    <row r="187" spans="17:17" ht="12.75" customHeight="1" x14ac:dyDescent="0.25">
      <c r="Q187" s="5"/>
    </row>
    <row r="188" spans="17:17" ht="12.75" customHeight="1" x14ac:dyDescent="0.25">
      <c r="Q188" s="5"/>
    </row>
    <row r="189" spans="17:17" ht="12.75" customHeight="1" x14ac:dyDescent="0.25">
      <c r="Q189" s="5"/>
    </row>
    <row r="190" spans="17:17" ht="12.75" customHeight="1" x14ac:dyDescent="0.25">
      <c r="Q190" s="5"/>
    </row>
    <row r="191" spans="17:17" ht="12.75" customHeight="1" x14ac:dyDescent="0.25">
      <c r="Q191" s="5"/>
    </row>
    <row r="192" spans="17:17" ht="12.75" customHeight="1" x14ac:dyDescent="0.25">
      <c r="Q192" s="5"/>
    </row>
    <row r="193" spans="17:17" ht="12.75" customHeight="1" x14ac:dyDescent="0.25">
      <c r="Q193" s="5"/>
    </row>
    <row r="194" spans="17:17" ht="12.75" customHeight="1" x14ac:dyDescent="0.25">
      <c r="Q194" s="5"/>
    </row>
    <row r="195" spans="17:17" ht="12.75" customHeight="1" x14ac:dyDescent="0.25">
      <c r="Q195" s="5"/>
    </row>
    <row r="196" spans="17:17" ht="12.75" customHeight="1" x14ac:dyDescent="0.25">
      <c r="Q196" s="5"/>
    </row>
    <row r="197" spans="17:17" ht="12.75" customHeight="1" x14ac:dyDescent="0.25">
      <c r="Q197" s="5"/>
    </row>
    <row r="198" spans="17:17" ht="12.75" customHeight="1" x14ac:dyDescent="0.25">
      <c r="Q198" s="5"/>
    </row>
    <row r="199" spans="17:17" ht="12.75" customHeight="1" x14ac:dyDescent="0.25">
      <c r="Q199" s="5"/>
    </row>
    <row r="200" spans="17:17" ht="12.75" customHeight="1" x14ac:dyDescent="0.25">
      <c r="Q200" s="5"/>
    </row>
    <row r="201" spans="17:17" ht="12.75" customHeight="1" x14ac:dyDescent="0.25">
      <c r="Q201" s="5"/>
    </row>
    <row r="202" spans="17:17" ht="12.75" customHeight="1" x14ac:dyDescent="0.25">
      <c r="Q202" s="5"/>
    </row>
    <row r="203" spans="17:17" ht="12.75" customHeight="1" x14ac:dyDescent="0.25">
      <c r="Q203" s="5"/>
    </row>
    <row r="204" spans="17:17" ht="12.75" customHeight="1" x14ac:dyDescent="0.25">
      <c r="Q204" s="5"/>
    </row>
    <row r="205" spans="17:17" ht="12.75" customHeight="1" x14ac:dyDescent="0.25">
      <c r="Q205" s="5"/>
    </row>
    <row r="206" spans="17:17" ht="12.75" customHeight="1" x14ac:dyDescent="0.25">
      <c r="Q206" s="5"/>
    </row>
    <row r="207" spans="17:17" ht="12.75" customHeight="1" x14ac:dyDescent="0.25">
      <c r="Q207" s="5"/>
    </row>
    <row r="208" spans="17:17" ht="12.75" customHeight="1" x14ac:dyDescent="0.25">
      <c r="Q208" s="5"/>
    </row>
    <row r="209" spans="17:17" ht="12.75" customHeight="1" x14ac:dyDescent="0.25">
      <c r="Q209" s="5"/>
    </row>
    <row r="210" spans="17:17" ht="12.75" customHeight="1" x14ac:dyDescent="0.25">
      <c r="Q210" s="5"/>
    </row>
    <row r="211" spans="17:17" ht="12.75" customHeight="1" x14ac:dyDescent="0.25">
      <c r="Q211" s="5"/>
    </row>
    <row r="212" spans="17:17" ht="12.75" customHeight="1" x14ac:dyDescent="0.25">
      <c r="Q212" s="5"/>
    </row>
    <row r="213" spans="17:17" ht="12.75" customHeight="1" x14ac:dyDescent="0.25">
      <c r="Q213" s="5"/>
    </row>
    <row r="214" spans="17:17" ht="12.75" customHeight="1" x14ac:dyDescent="0.25">
      <c r="Q214" s="5"/>
    </row>
    <row r="215" spans="17:17" ht="12.75" customHeight="1" x14ac:dyDescent="0.25">
      <c r="Q215" s="5"/>
    </row>
    <row r="216" spans="17:17" ht="12.75" customHeight="1" x14ac:dyDescent="0.25">
      <c r="Q216" s="5"/>
    </row>
    <row r="217" spans="17:17" ht="12.75" customHeight="1" x14ac:dyDescent="0.25">
      <c r="Q217" s="5"/>
    </row>
    <row r="218" spans="17:17" ht="12.75" customHeight="1" x14ac:dyDescent="0.25">
      <c r="Q218" s="5"/>
    </row>
    <row r="219" spans="17:17" ht="12.75" customHeight="1" x14ac:dyDescent="0.25">
      <c r="Q219" s="5"/>
    </row>
    <row r="220" spans="17:17" ht="12.75" customHeight="1" x14ac:dyDescent="0.25">
      <c r="Q220" s="5"/>
    </row>
    <row r="221" spans="17:17" ht="12.75" customHeight="1" x14ac:dyDescent="0.25">
      <c r="Q221" s="5"/>
    </row>
    <row r="222" spans="17:17" ht="12.75" customHeight="1" x14ac:dyDescent="0.25">
      <c r="Q222" s="5"/>
    </row>
    <row r="223" spans="17:17" ht="12.75" customHeight="1" x14ac:dyDescent="0.25">
      <c r="Q223" s="5"/>
    </row>
    <row r="224" spans="17:17" ht="12.75" customHeight="1" x14ac:dyDescent="0.25">
      <c r="Q224" s="5"/>
    </row>
    <row r="225" spans="17:17" ht="12.75" customHeight="1" x14ac:dyDescent="0.25">
      <c r="Q225" s="5"/>
    </row>
    <row r="226" spans="17:17" ht="12.75" customHeight="1" x14ac:dyDescent="0.25">
      <c r="Q226" s="5"/>
    </row>
    <row r="227" spans="17:17" ht="12.75" customHeight="1" x14ac:dyDescent="0.25">
      <c r="Q227" s="5"/>
    </row>
    <row r="228" spans="17:17" ht="12.75" customHeight="1" x14ac:dyDescent="0.25">
      <c r="Q228" s="5"/>
    </row>
    <row r="229" spans="17:17" ht="12.75" customHeight="1" x14ac:dyDescent="0.25">
      <c r="Q229" s="5"/>
    </row>
    <row r="230" spans="17:17" ht="12.75" customHeight="1" x14ac:dyDescent="0.25">
      <c r="Q230" s="5"/>
    </row>
    <row r="231" spans="17:17" ht="12.75" customHeight="1" x14ac:dyDescent="0.25">
      <c r="Q231" s="5"/>
    </row>
    <row r="232" spans="17:17" ht="12.75" customHeight="1" x14ac:dyDescent="0.25">
      <c r="Q232" s="5"/>
    </row>
    <row r="233" spans="17:17" ht="12.75" customHeight="1" x14ac:dyDescent="0.25">
      <c r="Q233" s="5"/>
    </row>
    <row r="234" spans="17:17" ht="12.75" customHeight="1" x14ac:dyDescent="0.25">
      <c r="Q234" s="5"/>
    </row>
    <row r="235" spans="17:17" ht="12.75" customHeight="1" x14ac:dyDescent="0.25">
      <c r="Q235" s="5"/>
    </row>
    <row r="236" spans="17:17" ht="12.75" customHeight="1" x14ac:dyDescent="0.25">
      <c r="Q236" s="5"/>
    </row>
    <row r="237" spans="17:17" ht="12.75" customHeight="1" x14ac:dyDescent="0.25">
      <c r="Q237" s="5"/>
    </row>
    <row r="238" spans="17:17" ht="12.75" customHeight="1" x14ac:dyDescent="0.25">
      <c r="Q238" s="5"/>
    </row>
    <row r="239" spans="17:17" ht="12.75" customHeight="1" x14ac:dyDescent="0.25">
      <c r="Q239" s="5"/>
    </row>
    <row r="240" spans="17:17" ht="12.75" customHeight="1" x14ac:dyDescent="0.25">
      <c r="Q240" s="5"/>
    </row>
    <row r="241" spans="17:17" ht="12.75" customHeight="1" x14ac:dyDescent="0.25">
      <c r="Q241" s="5"/>
    </row>
    <row r="242" spans="17:17" ht="12.75" customHeight="1" x14ac:dyDescent="0.25">
      <c r="Q242" s="5"/>
    </row>
    <row r="243" spans="17:17" ht="12.75" customHeight="1" x14ac:dyDescent="0.25">
      <c r="Q243" s="5"/>
    </row>
    <row r="244" spans="17:17" ht="12.75" customHeight="1" x14ac:dyDescent="0.25">
      <c r="Q244" s="5"/>
    </row>
    <row r="245" spans="17:17" ht="12.75" customHeight="1" x14ac:dyDescent="0.25">
      <c r="Q245" s="5"/>
    </row>
    <row r="246" spans="17:17" ht="12.75" customHeight="1" x14ac:dyDescent="0.25">
      <c r="Q246" s="5"/>
    </row>
    <row r="247" spans="17:17" ht="12.75" customHeight="1" x14ac:dyDescent="0.25">
      <c r="Q247" s="5"/>
    </row>
    <row r="248" spans="17:17" ht="12.75" customHeight="1" x14ac:dyDescent="0.25">
      <c r="Q248" s="5"/>
    </row>
    <row r="249" spans="17:17" ht="12.75" customHeight="1" x14ac:dyDescent="0.25">
      <c r="Q249" s="5"/>
    </row>
    <row r="250" spans="17:17" ht="12.75" customHeight="1" x14ac:dyDescent="0.25">
      <c r="Q250" s="5"/>
    </row>
    <row r="251" spans="17:17" ht="12.75" customHeight="1" x14ac:dyDescent="0.25">
      <c r="Q251" s="5"/>
    </row>
    <row r="252" spans="17:17" ht="12.75" customHeight="1" x14ac:dyDescent="0.25">
      <c r="Q252" s="5"/>
    </row>
    <row r="253" spans="17:17" ht="12.75" customHeight="1" x14ac:dyDescent="0.25">
      <c r="Q253" s="5"/>
    </row>
    <row r="254" spans="17:17" ht="12.75" customHeight="1" x14ac:dyDescent="0.25">
      <c r="Q254" s="5"/>
    </row>
    <row r="255" spans="17:17" ht="12.75" customHeight="1" x14ac:dyDescent="0.25">
      <c r="Q255" s="5"/>
    </row>
    <row r="256" spans="17:17" ht="12.75" customHeight="1" x14ac:dyDescent="0.25">
      <c r="Q256" s="5"/>
    </row>
    <row r="257" spans="17:17" ht="12.75" customHeight="1" x14ac:dyDescent="0.25">
      <c r="Q257" s="5"/>
    </row>
    <row r="258" spans="17:17" ht="12.75" customHeight="1" x14ac:dyDescent="0.25">
      <c r="Q258" s="5"/>
    </row>
    <row r="259" spans="17:17" ht="12.75" customHeight="1" x14ac:dyDescent="0.25">
      <c r="Q259" s="5"/>
    </row>
    <row r="260" spans="17:17" ht="12.75" customHeight="1" x14ac:dyDescent="0.25">
      <c r="Q260" s="5"/>
    </row>
    <row r="261" spans="17:17" ht="12.75" customHeight="1" x14ac:dyDescent="0.25">
      <c r="Q261" s="5"/>
    </row>
    <row r="262" spans="17:17" ht="12.75" customHeight="1" x14ac:dyDescent="0.25">
      <c r="Q262" s="5"/>
    </row>
    <row r="263" spans="17:17" ht="12.75" customHeight="1" x14ac:dyDescent="0.25">
      <c r="Q263" s="5"/>
    </row>
    <row r="264" spans="17:17" ht="12.75" customHeight="1" x14ac:dyDescent="0.25">
      <c r="Q264" s="5"/>
    </row>
    <row r="265" spans="17:17" ht="12.75" customHeight="1" x14ac:dyDescent="0.25">
      <c r="Q265" s="5"/>
    </row>
    <row r="266" spans="17:17" ht="12.75" customHeight="1" x14ac:dyDescent="0.25">
      <c r="Q266" s="5"/>
    </row>
    <row r="267" spans="17:17" ht="12.75" customHeight="1" x14ac:dyDescent="0.25">
      <c r="Q267" s="5"/>
    </row>
    <row r="268" spans="17:17" ht="12.75" customHeight="1" x14ac:dyDescent="0.25">
      <c r="Q268" s="5"/>
    </row>
    <row r="269" spans="17:17" ht="12.75" customHeight="1" x14ac:dyDescent="0.25">
      <c r="Q269" s="5"/>
    </row>
    <row r="270" spans="17:17" ht="12.75" customHeight="1" x14ac:dyDescent="0.25">
      <c r="Q270" s="5"/>
    </row>
    <row r="271" spans="17:17" ht="12.75" customHeight="1" x14ac:dyDescent="0.25">
      <c r="Q271" s="5"/>
    </row>
    <row r="272" spans="17:17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61">
    <mergeCell ref="Q19:Q22"/>
    <mergeCell ref="X10:Y10"/>
    <mergeCell ref="S11:V11"/>
    <mergeCell ref="Q13:Q14"/>
    <mergeCell ref="B28:E28"/>
    <mergeCell ref="B32:E32"/>
    <mergeCell ref="F11:G11"/>
    <mergeCell ref="C24:D24"/>
    <mergeCell ref="C15:E15"/>
    <mergeCell ref="C18:E18"/>
    <mergeCell ref="B29:P29"/>
    <mergeCell ref="B10:B11"/>
    <mergeCell ref="C10:C11"/>
    <mergeCell ref="E10:E11"/>
    <mergeCell ref="P10:P11"/>
    <mergeCell ref="F10:O10"/>
    <mergeCell ref="H11:I11"/>
    <mergeCell ref="J11:K11"/>
    <mergeCell ref="N11:O11"/>
    <mergeCell ref="L11:M11"/>
    <mergeCell ref="C57:E57"/>
    <mergeCell ref="P54:P55"/>
    <mergeCell ref="D55:E55"/>
    <mergeCell ref="C46:D47"/>
    <mergeCell ref="B46:B47"/>
    <mergeCell ref="C56:E56"/>
    <mergeCell ref="B66:E66"/>
    <mergeCell ref="C65:E65"/>
    <mergeCell ref="C67:D67"/>
    <mergeCell ref="C37:D37"/>
    <mergeCell ref="C38:D38"/>
    <mergeCell ref="D54:E54"/>
    <mergeCell ref="B54:B55"/>
    <mergeCell ref="C54:C55"/>
    <mergeCell ref="C61:E61"/>
    <mergeCell ref="C62:E62"/>
    <mergeCell ref="C63:E63"/>
    <mergeCell ref="C64:E64"/>
    <mergeCell ref="C60:E60"/>
    <mergeCell ref="C59:E59"/>
    <mergeCell ref="C58:E58"/>
    <mergeCell ref="B53:E53"/>
    <mergeCell ref="J71:K71"/>
    <mergeCell ref="N71:O71"/>
    <mergeCell ref="F70:O70"/>
    <mergeCell ref="L71:M71"/>
    <mergeCell ref="F71:G71"/>
    <mergeCell ref="H71:I71"/>
    <mergeCell ref="P35:P36"/>
    <mergeCell ref="C42:D42"/>
    <mergeCell ref="C33:D34"/>
    <mergeCell ref="B50:E50"/>
    <mergeCell ref="B51:E51"/>
    <mergeCell ref="C45:D45"/>
    <mergeCell ref="C43:D43"/>
    <mergeCell ref="C39:D39"/>
    <mergeCell ref="C40:D40"/>
    <mergeCell ref="B33:B34"/>
    <mergeCell ref="B35:B36"/>
    <mergeCell ref="C35:D36"/>
    <mergeCell ref="C44:D44"/>
  </mergeCells>
  <conditionalFormatting sqref="E73 C75:D75">
    <cfRule type="cellIs" dxfId="163" priority="1" operator="greaterThan">
      <formula>0</formula>
    </cfRule>
  </conditionalFormatting>
  <conditionalFormatting sqref="V13">
    <cfRule type="cellIs" dxfId="162" priority="2" operator="lessThan">
      <formula>$U$13</formula>
    </cfRule>
  </conditionalFormatting>
  <conditionalFormatting sqref="V14">
    <cfRule type="cellIs" dxfId="161" priority="3" operator="lessThan">
      <formula>$U$14</formula>
    </cfRule>
  </conditionalFormatting>
  <conditionalFormatting sqref="V16">
    <cfRule type="cellIs" dxfId="160" priority="4" operator="lessThan">
      <formula>$U$16</formula>
    </cfRule>
  </conditionalFormatting>
  <conditionalFormatting sqref="F48:O48">
    <cfRule type="cellIs" dxfId="159" priority="5" operator="lessThan">
      <formula>$F$41/2</formula>
    </cfRule>
  </conditionalFormatting>
  <conditionalFormatting sqref="P51">
    <cfRule type="cellIs" dxfId="158" priority="6" operator="lessThan">
      <formula>#REF!</formula>
    </cfRule>
  </conditionalFormatting>
  <conditionalFormatting sqref="P51">
    <cfRule type="cellIs" dxfId="157" priority="7" operator="greaterThan">
      <formula>#REF!</formula>
    </cfRule>
  </conditionalFormatting>
  <conditionalFormatting sqref="F53">
    <cfRule type="cellIs" dxfId="156" priority="8" operator="lessThan">
      <formula>$F$71</formula>
    </cfRule>
  </conditionalFormatting>
  <conditionalFormatting sqref="F53">
    <cfRule type="cellIs" dxfId="155" priority="9" operator="greaterThan">
      <formula>$F$71</formula>
    </cfRule>
  </conditionalFormatting>
  <conditionalFormatting sqref="G53">
    <cfRule type="cellIs" dxfId="154" priority="10" operator="lessThan">
      <formula>$F$71</formula>
    </cfRule>
  </conditionalFormatting>
  <conditionalFormatting sqref="G53">
    <cfRule type="cellIs" dxfId="153" priority="11" operator="greaterThan">
      <formula>$F$71</formula>
    </cfRule>
  </conditionalFormatting>
  <conditionalFormatting sqref="H71">
    <cfRule type="cellIs" dxfId="152" priority="12" operator="greaterThan">
      <formula>$H$71</formula>
    </cfRule>
  </conditionalFormatting>
  <conditionalFormatting sqref="H53">
    <cfRule type="cellIs" dxfId="151" priority="13" operator="lessThan">
      <formula>$H$71</formula>
    </cfRule>
  </conditionalFormatting>
  <conditionalFormatting sqref="H53">
    <cfRule type="cellIs" dxfId="150" priority="14" operator="greaterThan">
      <formula>$H$71</formula>
    </cfRule>
  </conditionalFormatting>
  <conditionalFormatting sqref="I53">
    <cfRule type="cellIs" dxfId="149" priority="15" operator="lessThan">
      <formula>$H$71</formula>
    </cfRule>
  </conditionalFormatting>
  <conditionalFormatting sqref="I53">
    <cfRule type="cellIs" dxfId="148" priority="16" operator="greaterThan">
      <formula>$H$71</formula>
    </cfRule>
  </conditionalFormatting>
  <conditionalFormatting sqref="J53">
    <cfRule type="cellIs" dxfId="147" priority="17" operator="lessThan">
      <formula>$J$71</formula>
    </cfRule>
  </conditionalFormatting>
  <conditionalFormatting sqref="J53">
    <cfRule type="cellIs" dxfId="146" priority="18" operator="greaterThan">
      <formula>$J$71</formula>
    </cfRule>
  </conditionalFormatting>
  <conditionalFormatting sqref="K53">
    <cfRule type="cellIs" dxfId="145" priority="19" operator="lessThan">
      <formula>$J$71</formula>
    </cfRule>
  </conditionalFormatting>
  <conditionalFormatting sqref="K53">
    <cfRule type="cellIs" dxfId="144" priority="20" operator="greaterThan">
      <formula>$J$71</formula>
    </cfRule>
  </conditionalFormatting>
  <conditionalFormatting sqref="L53">
    <cfRule type="cellIs" dxfId="143" priority="21" operator="lessThan">
      <formula>$L$71</formula>
    </cfRule>
  </conditionalFormatting>
  <conditionalFormatting sqref="L53">
    <cfRule type="cellIs" dxfId="142" priority="22" operator="greaterThan">
      <formula>$L$71</formula>
    </cfRule>
  </conditionalFormatting>
  <conditionalFormatting sqref="M53">
    <cfRule type="cellIs" dxfId="141" priority="23" operator="lessThan">
      <formula>$L$71</formula>
    </cfRule>
  </conditionalFormatting>
  <conditionalFormatting sqref="M53">
    <cfRule type="cellIs" dxfId="140" priority="24" operator="greaterThan">
      <formula>$L$71</formula>
    </cfRule>
  </conditionalFormatting>
  <conditionalFormatting sqref="N53">
    <cfRule type="cellIs" dxfId="139" priority="25" operator="lessThan">
      <formula>$N$71</formula>
    </cfRule>
  </conditionalFormatting>
  <conditionalFormatting sqref="N53">
    <cfRule type="cellIs" dxfId="138" priority="26" operator="greaterThan">
      <formula>$N$71</formula>
    </cfRule>
  </conditionalFormatting>
  <conditionalFormatting sqref="O53">
    <cfRule type="cellIs" dxfId="137" priority="27" operator="lessThan">
      <formula>$N$71</formula>
    </cfRule>
  </conditionalFormatting>
  <conditionalFormatting sqref="O53">
    <cfRule type="cellIs" dxfId="136" priority="28" operator="greaterThan">
      <formula>$N$71</formula>
    </cfRule>
  </conditionalFormatting>
  <conditionalFormatting sqref="N50:O50">
    <cfRule type="cellIs" dxfId="135" priority="29" operator="lessThan">
      <formula>#REF!</formula>
    </cfRule>
  </conditionalFormatting>
  <conditionalFormatting sqref="N50:O50">
    <cfRule type="cellIs" dxfId="134" priority="30" operator="greaterThan">
      <formula>#REF!</formula>
    </cfRule>
  </conditionalFormatting>
  <conditionalFormatting sqref="H49">
    <cfRule type="cellIs" dxfId="133" priority="31" operator="lessThan">
      <formula>$H$50</formula>
    </cfRule>
  </conditionalFormatting>
  <conditionalFormatting sqref="H49">
    <cfRule type="cellIs" dxfId="132" priority="32" operator="greaterThan">
      <formula>$H$50</formula>
    </cfRule>
  </conditionalFormatting>
  <conditionalFormatting sqref="I49">
    <cfRule type="cellIs" dxfId="131" priority="33" operator="lessThan">
      <formula>$I$50</formula>
    </cfRule>
  </conditionalFormatting>
  <conditionalFormatting sqref="I49">
    <cfRule type="cellIs" dxfId="130" priority="34" operator="greaterThan">
      <formula>$I$50</formula>
    </cfRule>
  </conditionalFormatting>
  <conditionalFormatting sqref="J49">
    <cfRule type="cellIs" dxfId="129" priority="35" operator="lessThan">
      <formula>$J$50</formula>
    </cfRule>
  </conditionalFormatting>
  <conditionalFormatting sqref="J49">
    <cfRule type="cellIs" dxfId="128" priority="36" operator="greaterThan">
      <formula>$J$50</formula>
    </cfRule>
  </conditionalFormatting>
  <conditionalFormatting sqref="K49">
    <cfRule type="cellIs" dxfId="127" priority="37" operator="lessThan">
      <formula>$K$50</formula>
    </cfRule>
  </conditionalFormatting>
  <conditionalFormatting sqref="K49">
    <cfRule type="cellIs" dxfId="126" priority="38" operator="greaterThan">
      <formula>$K$50</formula>
    </cfRule>
  </conditionalFormatting>
  <conditionalFormatting sqref="L49">
    <cfRule type="cellIs" dxfId="125" priority="39" operator="lessThan">
      <formula>$L$50</formula>
    </cfRule>
  </conditionalFormatting>
  <conditionalFormatting sqref="L49">
    <cfRule type="cellIs" dxfId="124" priority="40" operator="greaterThan">
      <formula>$L$50</formula>
    </cfRule>
  </conditionalFormatting>
  <conditionalFormatting sqref="M49">
    <cfRule type="cellIs" dxfId="123" priority="41" operator="lessThan">
      <formula>$M$50</formula>
    </cfRule>
  </conditionalFormatting>
  <conditionalFormatting sqref="M49">
    <cfRule type="cellIs" dxfId="122" priority="42" operator="greaterThan">
      <formula>$M$50</formula>
    </cfRule>
  </conditionalFormatting>
  <conditionalFormatting sqref="N49">
    <cfRule type="cellIs" dxfId="121" priority="43" operator="lessThan">
      <formula>$N$50</formula>
    </cfRule>
  </conditionalFormatting>
  <conditionalFormatting sqref="N49">
    <cfRule type="cellIs" dxfId="120" priority="44" operator="greaterThan">
      <formula>$N$50</formula>
    </cfRule>
  </conditionalFormatting>
  <conditionalFormatting sqref="O49">
    <cfRule type="cellIs" dxfId="119" priority="45" operator="lessThan">
      <formula>$O$50</formula>
    </cfRule>
  </conditionalFormatting>
  <conditionalFormatting sqref="O49">
    <cfRule type="cellIs" dxfId="118" priority="46" operator="greaterThan">
      <formula>$O$50</formula>
    </cfRule>
  </conditionalFormatting>
  <dataValidations count="5">
    <dataValidation type="list" allowBlank="1" showErrorMessage="1" sqref="D13:D14">
      <formula1>$T$21:$T$24</formula1>
    </dataValidation>
    <dataValidation type="list" allowBlank="1" showErrorMessage="1" sqref="F51:O51 E42:E47 E33:E40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$Y$13:$Y$16</formula1>
    </dataValidation>
    <dataValidation type="list" allowBlank="1" showErrorMessage="1" sqref="C30:C31">
      <formula1>$Y$12:$Y$20</formula1>
    </dataValidation>
  </dataValidations>
  <printOptions horizontalCentered="1"/>
  <pageMargins left="0" right="0" top="0" bottom="0" header="0" footer="0"/>
  <pageSetup paperSize="9" scale="3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 - 06.04.2023</vt:lpstr>
      <vt:lpstr>TI</vt:lpstr>
      <vt:lpstr>TA</vt:lpstr>
      <vt:lpstr>TL</vt:lpstr>
      <vt:lpstr>TP</vt:lpstr>
      <vt:lpstr>TE</vt:lpstr>
      <vt:lpstr>TH</vt:lpstr>
      <vt:lpstr>TM</vt:lpstr>
      <vt:lpstr>TF</vt:lpstr>
      <vt:lpstr>ZSZ s</vt:lpstr>
      <vt:lpstr>ZSZ b</vt:lpstr>
      <vt:lpstr>SB m</vt:lpstr>
      <vt:lpstr>SB CNC</vt:lpstr>
      <vt:lpstr>SB w</vt:lpstr>
      <vt:lpstr>ZSZ k - nie planowany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ZST Strzyżów</cp:lastModifiedBy>
  <cp:lastPrinted>2019-04-12T11:00:23Z</cp:lastPrinted>
  <dcterms:created xsi:type="dcterms:W3CDTF">2019-04-10T06:26:10Z</dcterms:created>
  <dcterms:modified xsi:type="dcterms:W3CDTF">2024-04-08T11:30:14Z</dcterms:modified>
</cp:coreProperties>
</file>