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!Dokumenty DYREKTOR\!Arkusze organizacyjne\2024_25\ramowki\"/>
    </mc:Choice>
  </mc:AlternateContent>
  <bookViews>
    <workbookView xWindow="0" yWindow="0" windowWidth="13692" windowHeight="12012" tabRatio="485" activeTab="1"/>
  </bookViews>
  <sheets>
    <sheet name="INFO - 06.04.2023" sheetId="1" r:id="rId1"/>
    <sheet name="TI" sheetId="3" r:id="rId2"/>
    <sheet name="TPr" sheetId="22" r:id="rId3"/>
    <sheet name="TA" sheetId="4" r:id="rId4"/>
    <sheet name="TE" sheetId="24" r:id="rId5"/>
    <sheet name="TH" sheetId="8" r:id="rId6"/>
    <sheet name="TL" sheetId="5" r:id="rId7"/>
    <sheet name="ZSZ s" sheetId="11" state="hidden" r:id="rId8"/>
    <sheet name="ZSZ b" sheetId="12" state="hidden" r:id="rId9"/>
    <sheet name="TP" sheetId="23" r:id="rId10"/>
    <sheet name="TS" sheetId="20" r:id="rId11"/>
    <sheet name="TF" sheetId="25" r:id="rId12"/>
    <sheet name="ZSZ k - nie planowany" sheetId="16" state="hidden" r:id="rId13"/>
  </sheets>
  <definedNames>
    <definedName name="Blokowanie" localSheetId="3">#REF!</definedName>
    <definedName name="Blokowanie" localSheetId="4">#REF!</definedName>
    <definedName name="Blokowanie" localSheetId="11">#REF!</definedName>
    <definedName name="Blokowanie" localSheetId="5">#REF!</definedName>
    <definedName name="Blokowanie" localSheetId="1">#REF!</definedName>
    <definedName name="Blokowanie" localSheetId="6">#REF!</definedName>
    <definedName name="Blokowanie" localSheetId="9">#REF!</definedName>
    <definedName name="Blokowanie" localSheetId="2">#REF!</definedName>
    <definedName name="Blokowanie" localSheetId="10">#REF!</definedName>
    <definedName name="Blokowanie" localSheetId="8">#REF!</definedName>
    <definedName name="Blokowanie" localSheetId="12">#REF!</definedName>
    <definedName name="Blokowanie" localSheetId="7">#REF!</definedName>
    <definedName name="Blokowanie">#REF!</definedName>
    <definedName name="do_zablokowania" localSheetId="3">#REF!</definedName>
    <definedName name="do_zablokowania" localSheetId="4">#REF!</definedName>
    <definedName name="do_zablokowania" localSheetId="11">#REF!</definedName>
    <definedName name="do_zablokowania" localSheetId="5">#REF!</definedName>
    <definedName name="do_zablokowania" localSheetId="1">#REF!</definedName>
    <definedName name="do_zablokowania" localSheetId="6">#REF!</definedName>
    <definedName name="do_zablokowania" localSheetId="9">#REF!</definedName>
    <definedName name="do_zablokowania" localSheetId="2">#REF!</definedName>
    <definedName name="do_zablokowania" localSheetId="10">#REF!</definedName>
    <definedName name="do_zablokowania" localSheetId="8">#REF!</definedName>
    <definedName name="do_zablokowania" localSheetId="12">#REF!</definedName>
    <definedName name="do_zablokowania" localSheetId="7">#REF!</definedName>
    <definedName name="do_zablokowania">#REF!</definedName>
    <definedName name="do_zablokowania2" localSheetId="4">#REF!</definedName>
    <definedName name="do_zablokowania2" localSheetId="11">#REF!</definedName>
    <definedName name="do_zablokowania2" localSheetId="10">#REF!</definedName>
    <definedName name="do_zablokowania2">#REF!</definedName>
    <definedName name="fegrg" localSheetId="4">#REF!</definedName>
    <definedName name="fegrg" localSheetId="11">#REF!</definedName>
    <definedName name="fegrg" localSheetId="9">#REF!</definedName>
    <definedName name="fegrg" localSheetId="2">#REF!</definedName>
    <definedName name="fegrg" localSheetId="10">#REF!</definedName>
    <definedName name="fegrg">#REF!</definedName>
    <definedName name="INF.03">TPr!$U$13:$U$14</definedName>
    <definedName name="TF_new" localSheetId="4">#REF!</definedName>
    <definedName name="TF_new" localSheetId="11">#REF!</definedName>
    <definedName name="TF_new" localSheetId="9">#REF!</definedName>
    <definedName name="TF_new" localSheetId="10">#REF!</definedName>
    <definedName name="TF_new">#REF!</definedName>
    <definedName name="TUF" localSheetId="3">#REF!</definedName>
    <definedName name="TUF" localSheetId="4">#REF!</definedName>
    <definedName name="TUF" localSheetId="11">#REF!</definedName>
    <definedName name="TUF" localSheetId="5">#REF!</definedName>
    <definedName name="TUF" localSheetId="1">#REF!</definedName>
    <definedName name="TUF" localSheetId="6">#REF!</definedName>
    <definedName name="TUF" localSheetId="9">#REF!</definedName>
    <definedName name="TUF" localSheetId="2">#REF!</definedName>
    <definedName name="TUF" localSheetId="10">#REF!</definedName>
    <definedName name="TUF" localSheetId="8">#REF!</definedName>
    <definedName name="TUF">#REF!</definedName>
    <definedName name="zzzz" localSheetId="3">#REF!</definedName>
    <definedName name="zzzz" localSheetId="4">#REF!</definedName>
    <definedName name="zzzz" localSheetId="11">#REF!</definedName>
    <definedName name="zzzz" localSheetId="5">#REF!</definedName>
    <definedName name="zzzz" localSheetId="6">#REF!</definedName>
    <definedName name="zzzz" localSheetId="9">#REF!</definedName>
    <definedName name="zzzz" localSheetId="2">#REF!</definedName>
    <definedName name="zzzz" localSheetId="10">#REF!</definedName>
    <definedName name="zzzz">#REF!</definedName>
  </definedNames>
  <calcPr calcId="162913"/>
</workbook>
</file>

<file path=xl/calcChain.xml><?xml version="1.0" encoding="utf-8"?>
<calcChain xmlns="http://schemas.openxmlformats.org/spreadsheetml/2006/main">
  <c r="P47" i="24" l="1"/>
  <c r="P46" i="24"/>
  <c r="P49" i="8"/>
  <c r="P48" i="8"/>
  <c r="P48" i="4"/>
  <c r="P47" i="4"/>
  <c r="P49" i="22"/>
  <c r="P48" i="22"/>
  <c r="P46" i="5"/>
  <c r="P45" i="5"/>
  <c r="P45" i="25"/>
  <c r="P44" i="25"/>
  <c r="P50" i="3"/>
  <c r="P49" i="3"/>
  <c r="P53" i="20"/>
  <c r="P52" i="20"/>
  <c r="P46" i="23"/>
  <c r="P45" i="23"/>
  <c r="P44" i="4" l="1"/>
  <c r="P36" i="25" l="1"/>
  <c r="A44" i="22" l="1"/>
  <c r="A45" i="22"/>
  <c r="A46" i="22"/>
  <c r="A47" i="22"/>
  <c r="A49" i="22"/>
  <c r="A50" i="22"/>
  <c r="A43" i="22"/>
  <c r="A38" i="22"/>
  <c r="A39" i="22"/>
  <c r="A40" i="22"/>
  <c r="A41" i="22"/>
  <c r="A37" i="22"/>
  <c r="A35" i="22"/>
  <c r="A36" i="22"/>
  <c r="A34" i="22"/>
  <c r="G40" i="5" l="1"/>
  <c r="H40" i="5"/>
  <c r="I40" i="5"/>
  <c r="J40" i="5"/>
  <c r="K40" i="5"/>
  <c r="L40" i="5"/>
  <c r="M40" i="5"/>
  <c r="N40" i="5"/>
  <c r="O40" i="5"/>
  <c r="G28" i="5"/>
  <c r="H28" i="5"/>
  <c r="I28" i="5"/>
  <c r="J28" i="5"/>
  <c r="K28" i="5"/>
  <c r="L28" i="5"/>
  <c r="M28" i="5"/>
  <c r="N28" i="5"/>
  <c r="O28" i="5"/>
  <c r="G32" i="22"/>
  <c r="H32" i="22"/>
  <c r="I32" i="22"/>
  <c r="J32" i="22"/>
  <c r="K32" i="22"/>
  <c r="L32" i="22"/>
  <c r="M32" i="22"/>
  <c r="N32" i="22"/>
  <c r="O32" i="22"/>
  <c r="F32" i="22"/>
  <c r="G53" i="3" l="1"/>
  <c r="H53" i="3"/>
  <c r="I53" i="3"/>
  <c r="J53" i="3"/>
  <c r="K53" i="3"/>
  <c r="L53" i="3"/>
  <c r="L54" i="3" s="1"/>
  <c r="M53" i="3"/>
  <c r="M54" i="3" s="1"/>
  <c r="N53" i="3"/>
  <c r="N54" i="3" s="1"/>
  <c r="O53" i="3"/>
  <c r="G43" i="3"/>
  <c r="H43" i="3"/>
  <c r="I43" i="3"/>
  <c r="J43" i="3"/>
  <c r="K43" i="3"/>
  <c r="L43" i="3"/>
  <c r="M43" i="3"/>
  <c r="N43" i="3"/>
  <c r="O43" i="3"/>
  <c r="F43" i="3"/>
  <c r="G32" i="3"/>
  <c r="H32" i="3"/>
  <c r="I32" i="3"/>
  <c r="J32" i="3"/>
  <c r="K32" i="3"/>
  <c r="L32" i="3"/>
  <c r="M32" i="3"/>
  <c r="N32" i="3"/>
  <c r="O32" i="3"/>
  <c r="F32" i="3"/>
  <c r="G28" i="3"/>
  <c r="H28" i="3"/>
  <c r="I28" i="3"/>
  <c r="J28" i="3"/>
  <c r="K28" i="3"/>
  <c r="L28" i="3"/>
  <c r="M28" i="3"/>
  <c r="N28" i="3"/>
  <c r="O28" i="3"/>
  <c r="F28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O54" i="3" l="1"/>
  <c r="K54" i="3"/>
  <c r="J54" i="3"/>
  <c r="I54" i="3"/>
  <c r="H54" i="3"/>
  <c r="G54" i="3"/>
  <c r="P54" i="25"/>
  <c r="P51" i="25"/>
  <c r="P50" i="25"/>
  <c r="O48" i="25"/>
  <c r="N48" i="25"/>
  <c r="M48" i="25"/>
  <c r="L48" i="25"/>
  <c r="K48" i="25"/>
  <c r="J48" i="25"/>
  <c r="I48" i="25"/>
  <c r="H48" i="25"/>
  <c r="G48" i="25"/>
  <c r="F48" i="25"/>
  <c r="P47" i="25"/>
  <c r="A47" i="25"/>
  <c r="P46" i="25"/>
  <c r="A46" i="25"/>
  <c r="A45" i="25"/>
  <c r="P43" i="25"/>
  <c r="A43" i="25"/>
  <c r="P42" i="25"/>
  <c r="A42" i="25"/>
  <c r="O41" i="25"/>
  <c r="N41" i="25"/>
  <c r="M41" i="25"/>
  <c r="L41" i="25"/>
  <c r="K41" i="25"/>
  <c r="J41" i="25"/>
  <c r="J49" i="25" s="1"/>
  <c r="I41" i="25"/>
  <c r="I49" i="25" s="1"/>
  <c r="H41" i="25"/>
  <c r="G41" i="25"/>
  <c r="F41" i="25"/>
  <c r="P40" i="25"/>
  <c r="A40" i="25"/>
  <c r="P39" i="25"/>
  <c r="A39" i="25"/>
  <c r="P38" i="25"/>
  <c r="A38" i="25"/>
  <c r="P37" i="25"/>
  <c r="A37" i="25"/>
  <c r="P35" i="25"/>
  <c r="A35" i="25"/>
  <c r="P34" i="25"/>
  <c r="A34" i="25"/>
  <c r="P33" i="25"/>
  <c r="A33" i="25"/>
  <c r="O32" i="25"/>
  <c r="N32" i="25"/>
  <c r="M32" i="25"/>
  <c r="L32" i="25"/>
  <c r="K32" i="25"/>
  <c r="J32" i="25"/>
  <c r="I32" i="25"/>
  <c r="H32" i="25"/>
  <c r="G32" i="25"/>
  <c r="F32" i="25"/>
  <c r="P31" i="25"/>
  <c r="P30" i="25"/>
  <c r="O28" i="25"/>
  <c r="N28" i="25"/>
  <c r="M28" i="25"/>
  <c r="L28" i="25"/>
  <c r="K28" i="25"/>
  <c r="J28" i="25"/>
  <c r="I28" i="25"/>
  <c r="H28" i="25"/>
  <c r="G28" i="25"/>
  <c r="F28" i="25"/>
  <c r="P27" i="25"/>
  <c r="P26" i="25"/>
  <c r="P25" i="25"/>
  <c r="P24" i="25"/>
  <c r="E24" i="25"/>
  <c r="P23" i="25"/>
  <c r="E23" i="25"/>
  <c r="P22" i="25"/>
  <c r="E22" i="25"/>
  <c r="P21" i="25"/>
  <c r="E21" i="25"/>
  <c r="P20" i="25"/>
  <c r="E20" i="25"/>
  <c r="P19" i="25"/>
  <c r="E19" i="25"/>
  <c r="P18" i="25"/>
  <c r="P17" i="25"/>
  <c r="E17" i="25"/>
  <c r="P16" i="25"/>
  <c r="E16" i="25"/>
  <c r="P15" i="25"/>
  <c r="V14" i="25"/>
  <c r="P14" i="25"/>
  <c r="V13" i="25"/>
  <c r="P13" i="25"/>
  <c r="E13" i="25"/>
  <c r="P12" i="25"/>
  <c r="E12" i="25"/>
  <c r="H5" i="25"/>
  <c r="D5" i="25"/>
  <c r="P56" i="24"/>
  <c r="P53" i="24"/>
  <c r="P52" i="24"/>
  <c r="O50" i="24"/>
  <c r="N50" i="24"/>
  <c r="M50" i="24"/>
  <c r="L50" i="24"/>
  <c r="K50" i="24"/>
  <c r="J50" i="24"/>
  <c r="I50" i="24"/>
  <c r="H50" i="24"/>
  <c r="G50" i="24"/>
  <c r="F50" i="24"/>
  <c r="P49" i="24"/>
  <c r="A49" i="24"/>
  <c r="P48" i="24"/>
  <c r="A48" i="24"/>
  <c r="A47" i="24"/>
  <c r="P45" i="24"/>
  <c r="A45" i="24"/>
  <c r="P44" i="24"/>
  <c r="A44" i="24"/>
  <c r="P43" i="24"/>
  <c r="A43" i="24"/>
  <c r="P42" i="24"/>
  <c r="A42" i="24"/>
  <c r="P41" i="24"/>
  <c r="A41" i="24"/>
  <c r="O40" i="24"/>
  <c r="N40" i="24"/>
  <c r="M40" i="24"/>
  <c r="M51" i="24" s="1"/>
  <c r="L40" i="24"/>
  <c r="K40" i="24"/>
  <c r="J40" i="24"/>
  <c r="I40" i="24"/>
  <c r="I51" i="24" s="1"/>
  <c r="H40" i="24"/>
  <c r="G40" i="24"/>
  <c r="F40" i="24"/>
  <c r="P39" i="24"/>
  <c r="A39" i="24"/>
  <c r="P38" i="24"/>
  <c r="A38" i="24"/>
  <c r="P37" i="24"/>
  <c r="A37" i="24"/>
  <c r="P36" i="24"/>
  <c r="A36" i="24"/>
  <c r="P35" i="24"/>
  <c r="A35" i="24"/>
  <c r="P34" i="24"/>
  <c r="A34" i="24"/>
  <c r="P33" i="24"/>
  <c r="A33" i="24"/>
  <c r="O32" i="24"/>
  <c r="N32" i="24"/>
  <c r="M32" i="24"/>
  <c r="L32" i="24"/>
  <c r="K32" i="24"/>
  <c r="J32" i="24"/>
  <c r="I32" i="24"/>
  <c r="H32" i="24"/>
  <c r="G32" i="24"/>
  <c r="F32" i="24"/>
  <c r="P31" i="24"/>
  <c r="P30" i="24"/>
  <c r="O28" i="24"/>
  <c r="N28" i="24"/>
  <c r="M28" i="24"/>
  <c r="L28" i="24"/>
  <c r="K28" i="24"/>
  <c r="J28" i="24"/>
  <c r="I28" i="24"/>
  <c r="H28" i="24"/>
  <c r="G28" i="24"/>
  <c r="F28" i="24"/>
  <c r="P27" i="24"/>
  <c r="P26" i="24"/>
  <c r="P25" i="24"/>
  <c r="P24" i="24"/>
  <c r="E24" i="24"/>
  <c r="P23" i="24"/>
  <c r="E23" i="24"/>
  <c r="P22" i="24"/>
  <c r="E22" i="24"/>
  <c r="P21" i="24"/>
  <c r="E21" i="24"/>
  <c r="P20" i="24"/>
  <c r="E20" i="24"/>
  <c r="P19" i="24"/>
  <c r="E19" i="24"/>
  <c r="P18" i="24"/>
  <c r="P17" i="24"/>
  <c r="E17" i="24"/>
  <c r="P16" i="24"/>
  <c r="E16" i="24"/>
  <c r="P15" i="24"/>
  <c r="P14" i="24"/>
  <c r="P13" i="24"/>
  <c r="E13" i="24"/>
  <c r="P12" i="24"/>
  <c r="E12" i="24"/>
  <c r="H5" i="24"/>
  <c r="D5" i="24"/>
  <c r="J52" i="25" l="1"/>
  <c r="J53" i="25" s="1"/>
  <c r="J66" i="25" s="1"/>
  <c r="Q13" i="24"/>
  <c r="M49" i="25"/>
  <c r="N49" i="25"/>
  <c r="N52" i="25" s="1"/>
  <c r="N53" i="25" s="1"/>
  <c r="N66" i="25" s="1"/>
  <c r="Q19" i="25"/>
  <c r="H51" i="24"/>
  <c r="H54" i="24" s="1"/>
  <c r="H55" i="24" s="1"/>
  <c r="H68" i="24" s="1"/>
  <c r="L51" i="24"/>
  <c r="L54" i="24" s="1"/>
  <c r="L55" i="24" s="1"/>
  <c r="L68" i="24" s="1"/>
  <c r="G51" i="24"/>
  <c r="G54" i="24" s="1"/>
  <c r="G55" i="24" s="1"/>
  <c r="G68" i="24" s="1"/>
  <c r="K51" i="24"/>
  <c r="K54" i="24" s="1"/>
  <c r="K55" i="24" s="1"/>
  <c r="K68" i="24" s="1"/>
  <c r="O51" i="24"/>
  <c r="O54" i="24" s="1"/>
  <c r="O55" i="24" s="1"/>
  <c r="O68" i="24" s="1"/>
  <c r="G49" i="25"/>
  <c r="G52" i="25" s="1"/>
  <c r="G53" i="25" s="1"/>
  <c r="G66" i="25" s="1"/>
  <c r="O49" i="25"/>
  <c r="O52" i="25" s="1"/>
  <c r="O53" i="25" s="1"/>
  <c r="O66" i="25" s="1"/>
  <c r="H49" i="25"/>
  <c r="H52" i="25" s="1"/>
  <c r="H53" i="25" s="1"/>
  <c r="H66" i="25" s="1"/>
  <c r="L49" i="25"/>
  <c r="L52" i="25" s="1"/>
  <c r="L53" i="25" s="1"/>
  <c r="L66" i="25" s="1"/>
  <c r="M54" i="24"/>
  <c r="M55" i="24" s="1"/>
  <c r="M68" i="24" s="1"/>
  <c r="K49" i="25"/>
  <c r="K52" i="25" s="1"/>
  <c r="K53" i="25" s="1"/>
  <c r="K66" i="25" s="1"/>
  <c r="Q13" i="25"/>
  <c r="I52" i="25"/>
  <c r="I53" i="25" s="1"/>
  <c r="I66" i="25" s="1"/>
  <c r="M52" i="25"/>
  <c r="M53" i="25" s="1"/>
  <c r="M66" i="25" s="1"/>
  <c r="Q19" i="24"/>
  <c r="P28" i="24"/>
  <c r="P32" i="24"/>
  <c r="J51" i="24"/>
  <c r="J54" i="24" s="1"/>
  <c r="J55" i="24" s="1"/>
  <c r="J68" i="24" s="1"/>
  <c r="N51" i="24"/>
  <c r="N54" i="24" s="1"/>
  <c r="N55" i="24" s="1"/>
  <c r="N68" i="24" s="1"/>
  <c r="P32" i="25"/>
  <c r="P41" i="25"/>
  <c r="I54" i="24"/>
  <c r="I55" i="24" s="1"/>
  <c r="I68" i="24" s="1"/>
  <c r="P40" i="24"/>
  <c r="F51" i="24"/>
  <c r="F49" i="25"/>
  <c r="P48" i="25"/>
  <c r="P28" i="25"/>
  <c r="P50" i="24"/>
  <c r="P49" i="25" l="1"/>
  <c r="P51" i="24"/>
  <c r="F54" i="24"/>
  <c r="P54" i="24" s="1"/>
  <c r="F52" i="25"/>
  <c r="F55" i="24" l="1"/>
  <c r="P55" i="24" s="1"/>
  <c r="F53" i="25"/>
  <c r="P52" i="25"/>
  <c r="F68" i="24" l="1"/>
  <c r="P68" i="24" s="1"/>
  <c r="P53" i="25"/>
  <c r="F66" i="25"/>
  <c r="P66" i="25" s="1"/>
  <c r="P57" i="23" l="1"/>
  <c r="P54" i="23"/>
  <c r="P53" i="23"/>
  <c r="O51" i="23"/>
  <c r="N51" i="23"/>
  <c r="M51" i="23"/>
  <c r="L51" i="23"/>
  <c r="K51" i="23"/>
  <c r="J51" i="23"/>
  <c r="I51" i="23"/>
  <c r="H51" i="23"/>
  <c r="G51" i="23"/>
  <c r="F51" i="23"/>
  <c r="P50" i="23"/>
  <c r="A50" i="23"/>
  <c r="P49" i="23"/>
  <c r="A49" i="23"/>
  <c r="P48" i="23"/>
  <c r="R48" i="23" s="1"/>
  <c r="A48" i="23"/>
  <c r="T47" i="23"/>
  <c r="P47" i="23"/>
  <c r="R47" i="23" s="1"/>
  <c r="A47" i="23"/>
  <c r="A46" i="23"/>
  <c r="P44" i="23"/>
  <c r="R44" i="23" s="1"/>
  <c r="A44" i="23"/>
  <c r="O43" i="23"/>
  <c r="N43" i="23"/>
  <c r="M43" i="23"/>
  <c r="L43" i="23"/>
  <c r="K43" i="23"/>
  <c r="J43" i="23"/>
  <c r="I43" i="23"/>
  <c r="H43" i="23"/>
  <c r="G43" i="23"/>
  <c r="F43" i="23"/>
  <c r="P42" i="23"/>
  <c r="R42" i="23" s="1"/>
  <c r="A42" i="23"/>
  <c r="P41" i="23"/>
  <c r="R41" i="23" s="1"/>
  <c r="A41" i="23"/>
  <c r="P40" i="23"/>
  <c r="R40" i="23" s="1"/>
  <c r="A40" i="23"/>
  <c r="P39" i="23"/>
  <c r="R39" i="23" s="1"/>
  <c r="A39" i="23"/>
  <c r="P38" i="23"/>
  <c r="R38" i="23" s="1"/>
  <c r="A38" i="23"/>
  <c r="P37" i="23"/>
  <c r="R37" i="23" s="1"/>
  <c r="A37" i="23"/>
  <c r="P36" i="23"/>
  <c r="R36" i="23" s="1"/>
  <c r="A36" i="23"/>
  <c r="P35" i="23"/>
  <c r="R35" i="23" s="1"/>
  <c r="A35" i="23"/>
  <c r="P34" i="23"/>
  <c r="R34" i="23" s="1"/>
  <c r="A34" i="23"/>
  <c r="P33" i="23"/>
  <c r="R33" i="23" s="1"/>
  <c r="A33" i="23"/>
  <c r="O32" i="23"/>
  <c r="N32" i="23"/>
  <c r="M32" i="23"/>
  <c r="L32" i="23"/>
  <c r="K32" i="23"/>
  <c r="J32" i="23"/>
  <c r="I32" i="23"/>
  <c r="H32" i="23"/>
  <c r="G32" i="23"/>
  <c r="F32" i="23"/>
  <c r="P31" i="23"/>
  <c r="P30" i="23"/>
  <c r="O28" i="23"/>
  <c r="N28" i="23"/>
  <c r="M28" i="23"/>
  <c r="L28" i="23"/>
  <c r="K28" i="23"/>
  <c r="J28" i="23"/>
  <c r="I28" i="23"/>
  <c r="H28" i="23"/>
  <c r="G28" i="23"/>
  <c r="F28" i="23"/>
  <c r="P27" i="23"/>
  <c r="P26" i="23"/>
  <c r="P25" i="23"/>
  <c r="P24" i="23"/>
  <c r="E24" i="23"/>
  <c r="P23" i="23"/>
  <c r="E23" i="23"/>
  <c r="P22" i="23"/>
  <c r="E22" i="23"/>
  <c r="P21" i="23"/>
  <c r="E21" i="23"/>
  <c r="P20" i="23"/>
  <c r="E20" i="23"/>
  <c r="P19" i="23"/>
  <c r="E19" i="23"/>
  <c r="P18" i="23"/>
  <c r="P17" i="23"/>
  <c r="E17" i="23"/>
  <c r="P16" i="23"/>
  <c r="E16" i="23"/>
  <c r="P15" i="23"/>
  <c r="P14" i="23"/>
  <c r="P13" i="23"/>
  <c r="Q13" i="23" s="1"/>
  <c r="E13" i="23"/>
  <c r="P12" i="23"/>
  <c r="E12" i="23"/>
  <c r="H5" i="23"/>
  <c r="D5" i="23"/>
  <c r="I52" i="23" l="1"/>
  <c r="I55" i="23" s="1"/>
  <c r="I56" i="23" s="1"/>
  <c r="I69" i="23" s="1"/>
  <c r="M52" i="23"/>
  <c r="P43" i="23"/>
  <c r="V13" i="23"/>
  <c r="S47" i="23"/>
  <c r="P32" i="23"/>
  <c r="G52" i="23"/>
  <c r="G55" i="23" s="1"/>
  <c r="G56" i="23" s="1"/>
  <c r="G69" i="23" s="1"/>
  <c r="K52" i="23"/>
  <c r="K55" i="23" s="1"/>
  <c r="K56" i="23" s="1"/>
  <c r="K69" i="23" s="1"/>
  <c r="O52" i="23"/>
  <c r="O55" i="23" s="1"/>
  <c r="O56" i="23" s="1"/>
  <c r="O69" i="23" s="1"/>
  <c r="F52" i="23"/>
  <c r="J52" i="23"/>
  <c r="J55" i="23" s="1"/>
  <c r="J56" i="23" s="1"/>
  <c r="J69" i="23" s="1"/>
  <c r="N52" i="23"/>
  <c r="N55" i="23" s="1"/>
  <c r="N56" i="23" s="1"/>
  <c r="N69" i="23" s="1"/>
  <c r="Q19" i="23"/>
  <c r="M55" i="23"/>
  <c r="M56" i="23" s="1"/>
  <c r="M69" i="23" s="1"/>
  <c r="H52" i="23"/>
  <c r="H55" i="23" s="1"/>
  <c r="H56" i="23" s="1"/>
  <c r="H69" i="23" s="1"/>
  <c r="L52" i="23"/>
  <c r="L55" i="23" s="1"/>
  <c r="L56" i="23" s="1"/>
  <c r="L69" i="23" s="1"/>
  <c r="V14" i="23"/>
  <c r="S37" i="23"/>
  <c r="T38" i="23"/>
  <c r="P51" i="23"/>
  <c r="P28" i="23"/>
  <c r="P52" i="23" l="1"/>
  <c r="F55" i="23"/>
  <c r="F56" i="23" l="1"/>
  <c r="P55" i="23"/>
  <c r="P58" i="22"/>
  <c r="P54" i="22"/>
  <c r="O52" i="22"/>
  <c r="N52" i="22"/>
  <c r="M52" i="22"/>
  <c r="L52" i="22"/>
  <c r="K52" i="22"/>
  <c r="J52" i="22"/>
  <c r="I52" i="22"/>
  <c r="H52" i="22"/>
  <c r="G52" i="22"/>
  <c r="F52" i="22"/>
  <c r="P47" i="22"/>
  <c r="P46" i="22"/>
  <c r="P45" i="22"/>
  <c r="P44" i="22"/>
  <c r="P43" i="22"/>
  <c r="O42" i="22"/>
  <c r="N42" i="22"/>
  <c r="M42" i="22"/>
  <c r="L42" i="22"/>
  <c r="K42" i="22"/>
  <c r="J42" i="22"/>
  <c r="I42" i="22"/>
  <c r="H42" i="22"/>
  <c r="G42" i="22"/>
  <c r="F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O28" i="22"/>
  <c r="N28" i="22"/>
  <c r="M28" i="22"/>
  <c r="L28" i="22"/>
  <c r="K28" i="22"/>
  <c r="J28" i="22"/>
  <c r="I28" i="22"/>
  <c r="H28" i="22"/>
  <c r="G28" i="22"/>
  <c r="F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H5" i="22"/>
  <c r="D5" i="22"/>
  <c r="Q13" i="22" l="1"/>
  <c r="Q19" i="22"/>
  <c r="L53" i="22"/>
  <c r="L56" i="22" s="1"/>
  <c r="L57" i="22" s="1"/>
  <c r="L70" i="22" s="1"/>
  <c r="I53" i="22"/>
  <c r="M53" i="22"/>
  <c r="H53" i="22"/>
  <c r="H56" i="22" s="1"/>
  <c r="H57" i="22" s="1"/>
  <c r="H70" i="22" s="1"/>
  <c r="I56" i="22"/>
  <c r="I57" i="22" s="1"/>
  <c r="I70" i="22" s="1"/>
  <c r="P42" i="22"/>
  <c r="F53" i="22"/>
  <c r="F56" i="22" s="1"/>
  <c r="J53" i="22"/>
  <c r="J56" i="22" s="1"/>
  <c r="J57" i="22" s="1"/>
  <c r="J70" i="22" s="1"/>
  <c r="N53" i="22"/>
  <c r="N56" i="22" s="1"/>
  <c r="N57" i="22" s="1"/>
  <c r="N70" i="22" s="1"/>
  <c r="G53" i="22"/>
  <c r="G56" i="22" s="1"/>
  <c r="G57" i="22" s="1"/>
  <c r="G70" i="22" s="1"/>
  <c r="K53" i="22"/>
  <c r="K56" i="22" s="1"/>
  <c r="K57" i="22" s="1"/>
  <c r="K70" i="22" s="1"/>
  <c r="O53" i="22"/>
  <c r="O56" i="22" s="1"/>
  <c r="O57" i="22" s="1"/>
  <c r="O70" i="22" s="1"/>
  <c r="P28" i="22"/>
  <c r="W38" i="22"/>
  <c r="M56" i="22"/>
  <c r="M57" i="22" s="1"/>
  <c r="M70" i="22" s="1"/>
  <c r="F69" i="23"/>
  <c r="P69" i="23" s="1"/>
  <c r="P56" i="23"/>
  <c r="W37" i="22"/>
  <c r="P52" i="22"/>
  <c r="P64" i="20"/>
  <c r="P61" i="20"/>
  <c r="P60" i="20"/>
  <c r="O58" i="20"/>
  <c r="N58" i="20"/>
  <c r="M58" i="20"/>
  <c r="L58" i="20"/>
  <c r="K58" i="20"/>
  <c r="J58" i="20"/>
  <c r="I58" i="20"/>
  <c r="H58" i="20"/>
  <c r="G58" i="20"/>
  <c r="F58" i="20"/>
  <c r="P57" i="20"/>
  <c r="A57" i="20"/>
  <c r="P56" i="20"/>
  <c r="A56" i="20"/>
  <c r="P55" i="20"/>
  <c r="R55" i="20" s="1"/>
  <c r="A55" i="20"/>
  <c r="T54" i="20"/>
  <c r="P54" i="20"/>
  <c r="R54" i="20" s="1"/>
  <c r="A54" i="20"/>
  <c r="R53" i="20"/>
  <c r="A53" i="20"/>
  <c r="P51" i="20"/>
  <c r="R51" i="20" s="1"/>
  <c r="A51" i="20"/>
  <c r="O50" i="20"/>
  <c r="N50" i="20"/>
  <c r="M50" i="20"/>
  <c r="L50" i="20"/>
  <c r="K50" i="20"/>
  <c r="J50" i="20"/>
  <c r="I50" i="20"/>
  <c r="H50" i="20"/>
  <c r="G50" i="20"/>
  <c r="F50" i="20"/>
  <c r="P49" i="20"/>
  <c r="R49" i="20" s="1"/>
  <c r="A49" i="20"/>
  <c r="P48" i="20"/>
  <c r="R48" i="20" s="1"/>
  <c r="P47" i="20"/>
  <c r="R47" i="20" s="1"/>
  <c r="P46" i="20"/>
  <c r="R46" i="20" s="1"/>
  <c r="P45" i="20"/>
  <c r="R45" i="20" s="1"/>
  <c r="P44" i="20"/>
  <c r="R44" i="20" s="1"/>
  <c r="P43" i="20"/>
  <c r="R43" i="20" s="1"/>
  <c r="P42" i="20"/>
  <c r="R42" i="20" s="1"/>
  <c r="P41" i="20"/>
  <c r="R41" i="20" s="1"/>
  <c r="P40" i="20"/>
  <c r="R40" i="20" s="1"/>
  <c r="A40" i="20"/>
  <c r="P39" i="20"/>
  <c r="R39" i="20" s="1"/>
  <c r="A39" i="20"/>
  <c r="P38" i="20"/>
  <c r="R38" i="20" s="1"/>
  <c r="A38" i="20"/>
  <c r="P37" i="20"/>
  <c r="R37" i="20" s="1"/>
  <c r="A37" i="20"/>
  <c r="P36" i="20"/>
  <c r="R36" i="20" s="1"/>
  <c r="A36" i="20"/>
  <c r="P35" i="20"/>
  <c r="R35" i="20" s="1"/>
  <c r="A35" i="20"/>
  <c r="P34" i="20"/>
  <c r="R34" i="20" s="1"/>
  <c r="A34" i="20"/>
  <c r="P33" i="20"/>
  <c r="R33" i="20" s="1"/>
  <c r="A33" i="20"/>
  <c r="O32" i="20"/>
  <c r="N32" i="20"/>
  <c r="M32" i="20"/>
  <c r="L32" i="20"/>
  <c r="K32" i="20"/>
  <c r="J32" i="20"/>
  <c r="I32" i="20"/>
  <c r="H32" i="20"/>
  <c r="G32" i="20"/>
  <c r="F32" i="20"/>
  <c r="P31" i="20"/>
  <c r="P30" i="20"/>
  <c r="O28" i="20"/>
  <c r="N28" i="20"/>
  <c r="M28" i="20"/>
  <c r="L28" i="20"/>
  <c r="K28" i="20"/>
  <c r="J28" i="20"/>
  <c r="I28" i="20"/>
  <c r="H28" i="20"/>
  <c r="G28" i="20"/>
  <c r="F28" i="20"/>
  <c r="P27" i="20"/>
  <c r="P26" i="20"/>
  <c r="P25" i="20"/>
  <c r="P24" i="20"/>
  <c r="E24" i="20"/>
  <c r="P23" i="20"/>
  <c r="E23" i="20"/>
  <c r="P22" i="20"/>
  <c r="E22" i="20"/>
  <c r="P21" i="20"/>
  <c r="E21" i="20"/>
  <c r="P20" i="20"/>
  <c r="E20" i="20"/>
  <c r="P19" i="20"/>
  <c r="Q19" i="20" s="1"/>
  <c r="E19" i="20"/>
  <c r="P18" i="20"/>
  <c r="P17" i="20"/>
  <c r="E17" i="20"/>
  <c r="P16" i="20"/>
  <c r="E16" i="20"/>
  <c r="P15" i="20"/>
  <c r="P14" i="20"/>
  <c r="P13" i="20"/>
  <c r="E13" i="20"/>
  <c r="P12" i="20"/>
  <c r="E12" i="20"/>
  <c r="H5" i="20"/>
  <c r="D5" i="20"/>
  <c r="I62" i="20" l="1"/>
  <c r="I63" i="20" s="1"/>
  <c r="I76" i="20" s="1"/>
  <c r="I59" i="20"/>
  <c r="M59" i="20"/>
  <c r="M62" i="20"/>
  <c r="M63" i="20" s="1"/>
  <c r="M76" i="20" s="1"/>
  <c r="J59" i="20"/>
  <c r="J62" i="20" s="1"/>
  <c r="J63" i="20" s="1"/>
  <c r="J76" i="20" s="1"/>
  <c r="P32" i="20"/>
  <c r="P50" i="20"/>
  <c r="P28" i="20"/>
  <c r="H59" i="20"/>
  <c r="H62" i="20" s="1"/>
  <c r="H63" i="20" s="1"/>
  <c r="H76" i="20" s="1"/>
  <c r="L59" i="20"/>
  <c r="L62" i="20" s="1"/>
  <c r="L63" i="20" s="1"/>
  <c r="L76" i="20" s="1"/>
  <c r="P53" i="22"/>
  <c r="S56" i="22" s="1"/>
  <c r="Q13" i="20"/>
  <c r="V14" i="20"/>
  <c r="N59" i="20"/>
  <c r="N62" i="20" s="1"/>
  <c r="N63" i="20" s="1"/>
  <c r="N76" i="20" s="1"/>
  <c r="G59" i="20"/>
  <c r="G62" i="20" s="1"/>
  <c r="G63" i="20" s="1"/>
  <c r="G76" i="20" s="1"/>
  <c r="K59" i="20"/>
  <c r="K62" i="20" s="1"/>
  <c r="K63" i="20" s="1"/>
  <c r="K76" i="20" s="1"/>
  <c r="O59" i="20"/>
  <c r="P56" i="22"/>
  <c r="F57" i="22"/>
  <c r="S54" i="20"/>
  <c r="S37" i="20"/>
  <c r="V13" i="20"/>
  <c r="O62" i="20"/>
  <c r="O63" i="20" s="1"/>
  <c r="O76" i="20" s="1"/>
  <c r="F59" i="20"/>
  <c r="P58" i="20"/>
  <c r="P59" i="20" l="1"/>
  <c r="P57" i="22"/>
  <c r="F70" i="22"/>
  <c r="P70" i="22" s="1"/>
  <c r="F62" i="20"/>
  <c r="P62" i="20" l="1"/>
  <c r="F63" i="20"/>
  <c r="P63" i="20" l="1"/>
  <c r="F76" i="20"/>
  <c r="P76" i="20" s="1"/>
  <c r="V13" i="5" l="1"/>
  <c r="V14" i="5"/>
  <c r="E12" i="8" l="1"/>
  <c r="E12" i="5"/>
  <c r="E12" i="4"/>
  <c r="A43" i="8" l="1"/>
  <c r="A44" i="8"/>
  <c r="A45" i="8"/>
  <c r="A46" i="8"/>
  <c r="A47" i="8"/>
  <c r="A49" i="8"/>
  <c r="A50" i="8"/>
  <c r="A51" i="8"/>
  <c r="A42" i="8"/>
  <c r="A34" i="8"/>
  <c r="A35" i="8"/>
  <c r="A36" i="8"/>
  <c r="A37" i="8"/>
  <c r="A38" i="8"/>
  <c r="A39" i="8"/>
  <c r="A40" i="8"/>
  <c r="A33" i="8"/>
  <c r="A42" i="5"/>
  <c r="A43" i="5"/>
  <c r="A44" i="5"/>
  <c r="A46" i="5"/>
  <c r="A47" i="5"/>
  <c r="A48" i="5"/>
  <c r="A41" i="5"/>
  <c r="A34" i="5"/>
  <c r="A35" i="5"/>
  <c r="A36" i="5"/>
  <c r="A37" i="5"/>
  <c r="A39" i="5"/>
  <c r="A33" i="5"/>
  <c r="A44" i="4"/>
  <c r="A45" i="4"/>
  <c r="A46" i="4"/>
  <c r="A48" i="4"/>
  <c r="A49" i="4"/>
  <c r="A50" i="4"/>
  <c r="A43" i="4"/>
  <c r="A34" i="4"/>
  <c r="A35" i="4"/>
  <c r="A36" i="4"/>
  <c r="A37" i="4"/>
  <c r="A38" i="4"/>
  <c r="A39" i="4"/>
  <c r="A40" i="4"/>
  <c r="A41" i="4"/>
  <c r="A33" i="4"/>
  <c r="A45" i="3"/>
  <c r="A46" i="3"/>
  <c r="A47" i="3"/>
  <c r="A48" i="3"/>
  <c r="A50" i="3"/>
  <c r="A51" i="3"/>
  <c r="A52" i="3"/>
  <c r="A44" i="3"/>
  <c r="A34" i="3"/>
  <c r="A35" i="3"/>
  <c r="A36" i="3"/>
  <c r="A37" i="3"/>
  <c r="A38" i="3"/>
  <c r="A39" i="3"/>
  <c r="A40" i="3"/>
  <c r="A41" i="3"/>
  <c r="A42" i="3"/>
  <c r="A33" i="3"/>
  <c r="M35" i="16" l="1"/>
  <c r="L35" i="16"/>
  <c r="K33" i="16"/>
  <c r="J33" i="16"/>
  <c r="I33" i="16"/>
  <c r="H33" i="16"/>
  <c r="G33" i="16"/>
  <c r="F33" i="16"/>
  <c r="L32" i="16"/>
  <c r="M32" i="16" s="1"/>
  <c r="K31" i="16"/>
  <c r="J31" i="16"/>
  <c r="I31" i="16"/>
  <c r="I34" i="16" s="1"/>
  <c r="H31" i="16"/>
  <c r="G31" i="16"/>
  <c r="F31" i="16"/>
  <c r="L29" i="16"/>
  <c r="M29" i="16" s="1"/>
  <c r="L27" i="16"/>
  <c r="M27" i="16" s="1"/>
  <c r="L25" i="16"/>
  <c r="M25" i="16" s="1"/>
  <c r="L24" i="16"/>
  <c r="M24" i="16" s="1"/>
  <c r="L23" i="16"/>
  <c r="M23" i="16" s="1"/>
  <c r="L22" i="16"/>
  <c r="M22" i="16" s="1"/>
  <c r="Q21" i="16"/>
  <c r="K21" i="16"/>
  <c r="J21" i="16"/>
  <c r="I21" i="16"/>
  <c r="H21" i="16"/>
  <c r="G21" i="16"/>
  <c r="F21" i="16"/>
  <c r="L20" i="16"/>
  <c r="M20" i="16" s="1"/>
  <c r="L19" i="16"/>
  <c r="M19" i="16" s="1"/>
  <c r="L18" i="16"/>
  <c r="M18" i="16" s="1"/>
  <c r="L17" i="16"/>
  <c r="M17" i="16" s="1"/>
  <c r="L16" i="16"/>
  <c r="M16" i="16" s="1"/>
  <c r="L15" i="16"/>
  <c r="M15" i="16" s="1"/>
  <c r="L14" i="16"/>
  <c r="M14" i="16" s="1"/>
  <c r="L13" i="16"/>
  <c r="M13" i="16" s="1"/>
  <c r="L12" i="16"/>
  <c r="M12" i="16" s="1"/>
  <c r="V11" i="16"/>
  <c r="L11" i="16"/>
  <c r="M11" i="16" s="1"/>
  <c r="V10" i="16"/>
  <c r="L10" i="16"/>
  <c r="M10" i="16" s="1"/>
  <c r="L9" i="16"/>
  <c r="M9" i="16" s="1"/>
  <c r="L8" i="16"/>
  <c r="M8" i="16" s="1"/>
  <c r="L7" i="16"/>
  <c r="M36" i="12"/>
  <c r="L36" i="12"/>
  <c r="K34" i="12"/>
  <c r="J34" i="12"/>
  <c r="I34" i="12"/>
  <c r="H34" i="12"/>
  <c r="G34" i="12"/>
  <c r="F34" i="12"/>
  <c r="L33" i="12"/>
  <c r="M33" i="12" s="1"/>
  <c r="V11" i="12" s="1"/>
  <c r="L32" i="12"/>
  <c r="M32" i="12" s="1"/>
  <c r="L31" i="12"/>
  <c r="M31" i="12" s="1"/>
  <c r="K30" i="12"/>
  <c r="J30" i="12"/>
  <c r="I30" i="12"/>
  <c r="H30" i="12"/>
  <c r="H35" i="12" s="1"/>
  <c r="G30" i="12"/>
  <c r="F30" i="12"/>
  <c r="L29" i="12"/>
  <c r="M29" i="12" s="1"/>
  <c r="M28" i="12"/>
  <c r="V10" i="12" s="1"/>
  <c r="L28" i="12"/>
  <c r="L27" i="12"/>
  <c r="M27" i="12" s="1"/>
  <c r="L26" i="12"/>
  <c r="M26" i="12" s="1"/>
  <c r="L25" i="12"/>
  <c r="M25" i="12" s="1"/>
  <c r="L24" i="12"/>
  <c r="M24" i="12" s="1"/>
  <c r="L23" i="12"/>
  <c r="M23" i="12" s="1"/>
  <c r="L22" i="12"/>
  <c r="M22" i="12" s="1"/>
  <c r="Q21" i="12"/>
  <c r="K21" i="12"/>
  <c r="J21" i="12"/>
  <c r="I21" i="12"/>
  <c r="H21" i="12"/>
  <c r="G21" i="12"/>
  <c r="F21" i="12"/>
  <c r="L20" i="12"/>
  <c r="M20" i="12" s="1"/>
  <c r="L19" i="12"/>
  <c r="M19" i="12" s="1"/>
  <c r="L18" i="12"/>
  <c r="M18" i="12" s="1"/>
  <c r="L17" i="12"/>
  <c r="M17" i="12" s="1"/>
  <c r="L16" i="12"/>
  <c r="M16" i="12" s="1"/>
  <c r="L15" i="12"/>
  <c r="M15" i="12" s="1"/>
  <c r="L14" i="12"/>
  <c r="M14" i="12" s="1"/>
  <c r="L13" i="12"/>
  <c r="M13" i="12" s="1"/>
  <c r="L12" i="12"/>
  <c r="M12" i="12" s="1"/>
  <c r="L11" i="12"/>
  <c r="M11" i="12" s="1"/>
  <c r="L10" i="12"/>
  <c r="M10" i="12" s="1"/>
  <c r="L9" i="12"/>
  <c r="M9" i="12" s="1"/>
  <c r="L8" i="12"/>
  <c r="M8" i="12" s="1"/>
  <c r="L7" i="12"/>
  <c r="M37" i="11"/>
  <c r="L37" i="11"/>
  <c r="K35" i="11"/>
  <c r="J35" i="11"/>
  <c r="I35" i="11"/>
  <c r="H35" i="11"/>
  <c r="G35" i="11"/>
  <c r="F35" i="11"/>
  <c r="L33" i="11"/>
  <c r="M33" i="11" s="1"/>
  <c r="L32" i="11"/>
  <c r="M32" i="11" s="1"/>
  <c r="L31" i="11"/>
  <c r="M31" i="11" s="1"/>
  <c r="K30" i="11"/>
  <c r="J30" i="11"/>
  <c r="I30" i="11"/>
  <c r="H30" i="11"/>
  <c r="G30" i="11"/>
  <c r="G36" i="11" s="1"/>
  <c r="F30" i="11"/>
  <c r="L29" i="11"/>
  <c r="M29" i="11" s="1"/>
  <c r="L28" i="11"/>
  <c r="M28" i="11" s="1"/>
  <c r="L27" i="11"/>
  <c r="M27" i="11" s="1"/>
  <c r="L25" i="11"/>
  <c r="M25" i="11" s="1"/>
  <c r="L24" i="11"/>
  <c r="M24" i="11" s="1"/>
  <c r="L23" i="11"/>
  <c r="M23" i="11" s="1"/>
  <c r="L22" i="11"/>
  <c r="M22" i="11" s="1"/>
  <c r="Q21" i="11"/>
  <c r="K21" i="11"/>
  <c r="J21" i="11"/>
  <c r="I21" i="11"/>
  <c r="H21" i="11"/>
  <c r="G21" i="11"/>
  <c r="F21" i="11"/>
  <c r="L20" i="11"/>
  <c r="M20" i="11" s="1"/>
  <c r="L19" i="11"/>
  <c r="M19" i="11" s="1"/>
  <c r="L18" i="11"/>
  <c r="M18" i="11" s="1"/>
  <c r="L17" i="11"/>
  <c r="M17" i="11" s="1"/>
  <c r="L16" i="11"/>
  <c r="M16" i="11" s="1"/>
  <c r="L15" i="11"/>
  <c r="M15" i="11" s="1"/>
  <c r="L14" i="11"/>
  <c r="M14" i="11" s="1"/>
  <c r="L13" i="11"/>
  <c r="M13" i="11" s="1"/>
  <c r="L12" i="11"/>
  <c r="M12" i="11" s="1"/>
  <c r="V11" i="11"/>
  <c r="L11" i="11"/>
  <c r="M11" i="11" s="1"/>
  <c r="V10" i="11"/>
  <c r="L10" i="11"/>
  <c r="M10" i="11" s="1"/>
  <c r="L9" i="11"/>
  <c r="M9" i="11" s="1"/>
  <c r="L8" i="11"/>
  <c r="M8" i="11" s="1"/>
  <c r="L7" i="11"/>
  <c r="M7" i="11" s="1"/>
  <c r="P58" i="8"/>
  <c r="P55" i="8"/>
  <c r="P54" i="8"/>
  <c r="O52" i="8"/>
  <c r="N52" i="8"/>
  <c r="M52" i="8"/>
  <c r="L52" i="8"/>
  <c r="K52" i="8"/>
  <c r="J52" i="8"/>
  <c r="I52" i="8"/>
  <c r="H52" i="8"/>
  <c r="G52" i="8"/>
  <c r="F52" i="8"/>
  <c r="P51" i="8"/>
  <c r="P50" i="8"/>
  <c r="P47" i="8"/>
  <c r="P46" i="8"/>
  <c r="P45" i="8"/>
  <c r="P44" i="8"/>
  <c r="P43" i="8"/>
  <c r="P42" i="8"/>
  <c r="O41" i="8"/>
  <c r="N41" i="8"/>
  <c r="M41" i="8"/>
  <c r="L41" i="8"/>
  <c r="K41" i="8"/>
  <c r="J41" i="8"/>
  <c r="I41" i="8"/>
  <c r="H41" i="8"/>
  <c r="G41" i="8"/>
  <c r="F41" i="8"/>
  <c r="P40" i="8"/>
  <c r="P39" i="8"/>
  <c r="P38" i="8"/>
  <c r="P37" i="8"/>
  <c r="P36" i="8"/>
  <c r="P35" i="8"/>
  <c r="P34" i="8"/>
  <c r="P33" i="8"/>
  <c r="O32" i="8"/>
  <c r="N32" i="8"/>
  <c r="M32" i="8"/>
  <c r="L32" i="8"/>
  <c r="K32" i="8"/>
  <c r="J32" i="8"/>
  <c r="I32" i="8"/>
  <c r="H32" i="8"/>
  <c r="G32" i="8"/>
  <c r="F32" i="8"/>
  <c r="P31" i="8"/>
  <c r="P30" i="8"/>
  <c r="O28" i="8"/>
  <c r="N28" i="8"/>
  <c r="M28" i="8"/>
  <c r="L28" i="8"/>
  <c r="K28" i="8"/>
  <c r="J28" i="8"/>
  <c r="I28" i="8"/>
  <c r="H28" i="8"/>
  <c r="G28" i="8"/>
  <c r="F28" i="8"/>
  <c r="P27" i="8"/>
  <c r="P26" i="8"/>
  <c r="P25" i="8"/>
  <c r="P24" i="8"/>
  <c r="E24" i="8"/>
  <c r="P23" i="8"/>
  <c r="E23" i="8"/>
  <c r="P22" i="8"/>
  <c r="E22" i="8"/>
  <c r="P21" i="8"/>
  <c r="E21" i="8"/>
  <c r="P20" i="8"/>
  <c r="E20" i="8"/>
  <c r="P19" i="8"/>
  <c r="E19" i="8"/>
  <c r="P18" i="8"/>
  <c r="P17" i="8"/>
  <c r="E17" i="8"/>
  <c r="P16" i="8"/>
  <c r="E16" i="8"/>
  <c r="P15" i="8"/>
  <c r="V14" i="8"/>
  <c r="P14" i="8"/>
  <c r="V13" i="8"/>
  <c r="P13" i="8"/>
  <c r="E13" i="8"/>
  <c r="P12" i="8"/>
  <c r="H5" i="8"/>
  <c r="D5" i="8"/>
  <c r="P55" i="5"/>
  <c r="P52" i="5"/>
  <c r="P51" i="5"/>
  <c r="O49" i="5"/>
  <c r="N49" i="5"/>
  <c r="M49" i="5"/>
  <c r="L49" i="5"/>
  <c r="K49" i="5"/>
  <c r="J49" i="5"/>
  <c r="I49" i="5"/>
  <c r="H49" i="5"/>
  <c r="G49" i="5"/>
  <c r="F49" i="5"/>
  <c r="P48" i="5"/>
  <c r="P47" i="5"/>
  <c r="P44" i="5"/>
  <c r="P43" i="5"/>
  <c r="P42" i="5"/>
  <c r="P41" i="5"/>
  <c r="F40" i="5"/>
  <c r="P39" i="5"/>
  <c r="P37" i="5"/>
  <c r="P36" i="5"/>
  <c r="P35" i="5"/>
  <c r="P34" i="5"/>
  <c r="P33" i="5"/>
  <c r="O32" i="5"/>
  <c r="N32" i="5"/>
  <c r="M32" i="5"/>
  <c r="L32" i="5"/>
  <c r="K32" i="5"/>
  <c r="J32" i="5"/>
  <c r="I32" i="5"/>
  <c r="H32" i="5"/>
  <c r="G32" i="5"/>
  <c r="F32" i="5"/>
  <c r="P31" i="5"/>
  <c r="P30" i="5"/>
  <c r="F28" i="5"/>
  <c r="P27" i="5"/>
  <c r="P26" i="5"/>
  <c r="P25" i="5"/>
  <c r="P24" i="5"/>
  <c r="E24" i="5"/>
  <c r="P23" i="5"/>
  <c r="E23" i="5"/>
  <c r="P22" i="5"/>
  <c r="E22" i="5"/>
  <c r="P21" i="5"/>
  <c r="E21" i="5"/>
  <c r="P20" i="5"/>
  <c r="E20" i="5"/>
  <c r="P19" i="5"/>
  <c r="E19" i="5"/>
  <c r="P18" i="5"/>
  <c r="P17" i="5"/>
  <c r="E17" i="5"/>
  <c r="P16" i="5"/>
  <c r="E16" i="5"/>
  <c r="P15" i="5"/>
  <c r="P14" i="5"/>
  <c r="P13" i="5"/>
  <c r="E13" i="5"/>
  <c r="P12" i="5"/>
  <c r="H5" i="5"/>
  <c r="D5" i="5"/>
  <c r="P57" i="4"/>
  <c r="P54" i="4"/>
  <c r="P53" i="4"/>
  <c r="O51" i="4"/>
  <c r="N51" i="4"/>
  <c r="M51" i="4"/>
  <c r="L51" i="4"/>
  <c r="K51" i="4"/>
  <c r="J51" i="4"/>
  <c r="I51" i="4"/>
  <c r="H51" i="4"/>
  <c r="G51" i="4"/>
  <c r="F51" i="4"/>
  <c r="P50" i="4"/>
  <c r="P49" i="4"/>
  <c r="P46" i="4"/>
  <c r="P43" i="4"/>
  <c r="O42" i="4"/>
  <c r="N42" i="4"/>
  <c r="N52" i="4" s="1"/>
  <c r="M42" i="4"/>
  <c r="L42" i="4"/>
  <c r="K42" i="4"/>
  <c r="J42" i="4"/>
  <c r="J52" i="4" s="1"/>
  <c r="I42" i="4"/>
  <c r="I52" i="4" s="1"/>
  <c r="H42" i="4"/>
  <c r="G42" i="4"/>
  <c r="F42" i="4"/>
  <c r="P41" i="4"/>
  <c r="P40" i="4"/>
  <c r="P39" i="4"/>
  <c r="P38" i="4"/>
  <c r="P37" i="4"/>
  <c r="P36" i="4"/>
  <c r="P35" i="4"/>
  <c r="P34" i="4"/>
  <c r="P33" i="4"/>
  <c r="O32" i="4"/>
  <c r="N32" i="4"/>
  <c r="M32" i="4"/>
  <c r="L32" i="4"/>
  <c r="K32" i="4"/>
  <c r="J32" i="4"/>
  <c r="I32" i="4"/>
  <c r="H32" i="4"/>
  <c r="G32" i="4"/>
  <c r="F32" i="4"/>
  <c r="P31" i="4"/>
  <c r="P30" i="4"/>
  <c r="O28" i="4"/>
  <c r="N28" i="4"/>
  <c r="M28" i="4"/>
  <c r="L28" i="4"/>
  <c r="K28" i="4"/>
  <c r="J28" i="4"/>
  <c r="I28" i="4"/>
  <c r="H28" i="4"/>
  <c r="G28" i="4"/>
  <c r="F28" i="4"/>
  <c r="P27" i="4"/>
  <c r="P26" i="4"/>
  <c r="P25" i="4"/>
  <c r="P24" i="4"/>
  <c r="E24" i="4"/>
  <c r="P23" i="4"/>
  <c r="E23" i="4"/>
  <c r="P22" i="4"/>
  <c r="E22" i="4"/>
  <c r="P21" i="4"/>
  <c r="E21" i="4"/>
  <c r="P20" i="4"/>
  <c r="E20" i="4"/>
  <c r="P19" i="4"/>
  <c r="E19" i="4"/>
  <c r="P18" i="4"/>
  <c r="P17" i="4"/>
  <c r="E17" i="4"/>
  <c r="P16" i="4"/>
  <c r="E16" i="4"/>
  <c r="P15" i="4"/>
  <c r="V14" i="4"/>
  <c r="P14" i="4"/>
  <c r="P13" i="4"/>
  <c r="Q13" i="4" s="1"/>
  <c r="E13" i="4"/>
  <c r="P12" i="4"/>
  <c r="D5" i="4"/>
  <c r="P59" i="3"/>
  <c r="P55" i="3"/>
  <c r="O57" i="3"/>
  <c r="O58" i="3" s="1"/>
  <c r="O71" i="3" s="1"/>
  <c r="N57" i="3"/>
  <c r="N58" i="3" s="1"/>
  <c r="N71" i="3" s="1"/>
  <c r="M57" i="3"/>
  <c r="M58" i="3" s="1"/>
  <c r="M71" i="3" s="1"/>
  <c r="L57" i="3"/>
  <c r="L58" i="3" s="1"/>
  <c r="L71" i="3" s="1"/>
  <c r="K57" i="3"/>
  <c r="K58" i="3" s="1"/>
  <c r="K71" i="3" s="1"/>
  <c r="J57" i="3"/>
  <c r="J58" i="3" s="1"/>
  <c r="J71" i="3" s="1"/>
  <c r="I57" i="3"/>
  <c r="I58" i="3" s="1"/>
  <c r="I71" i="3" s="1"/>
  <c r="H57" i="3"/>
  <c r="H58" i="3" s="1"/>
  <c r="H71" i="3" s="1"/>
  <c r="G57" i="3"/>
  <c r="G58" i="3" s="1"/>
  <c r="G71" i="3" s="1"/>
  <c r="F53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12" i="3"/>
  <c r="P28" i="3" s="1"/>
  <c r="H5" i="3"/>
  <c r="D5" i="3"/>
  <c r="Q19" i="4" l="1"/>
  <c r="M52" i="4"/>
  <c r="J36" i="11"/>
  <c r="J38" i="11" s="1"/>
  <c r="J42" i="11" s="1"/>
  <c r="V13" i="4"/>
  <c r="L35" i="11"/>
  <c r="M35" i="11" s="1"/>
  <c r="G35" i="12"/>
  <c r="G37" i="12" s="1"/>
  <c r="G41" i="12" s="1"/>
  <c r="K35" i="12"/>
  <c r="K37" i="12" s="1"/>
  <c r="K41" i="12" s="1"/>
  <c r="K36" i="11"/>
  <c r="I36" i="11"/>
  <c r="N31" i="12"/>
  <c r="G38" i="11"/>
  <c r="G42" i="11" s="1"/>
  <c r="V8" i="12"/>
  <c r="L34" i="12"/>
  <c r="M34" i="12" s="1"/>
  <c r="L33" i="16"/>
  <c r="M33" i="16" s="1"/>
  <c r="I55" i="4"/>
  <c r="I56" i="4" s="1"/>
  <c r="I69" i="4" s="1"/>
  <c r="M55" i="4"/>
  <c r="M56" i="4" s="1"/>
  <c r="M69" i="4" s="1"/>
  <c r="L50" i="5"/>
  <c r="L53" i="5" s="1"/>
  <c r="L54" i="5" s="1"/>
  <c r="L67" i="5" s="1"/>
  <c r="M50" i="5"/>
  <c r="M53" i="5" s="1"/>
  <c r="M54" i="5" s="1"/>
  <c r="M67" i="5" s="1"/>
  <c r="J53" i="8"/>
  <c r="J56" i="8" s="1"/>
  <c r="J57" i="8" s="1"/>
  <c r="J70" i="8" s="1"/>
  <c r="N53" i="8"/>
  <c r="N56" i="8" s="1"/>
  <c r="N57" i="8" s="1"/>
  <c r="N70" i="8" s="1"/>
  <c r="Q13" i="8"/>
  <c r="H53" i="8"/>
  <c r="H56" i="8" s="1"/>
  <c r="H57" i="8" s="1"/>
  <c r="H70" i="8" s="1"/>
  <c r="P41" i="8"/>
  <c r="F50" i="5"/>
  <c r="F53" i="5" s="1"/>
  <c r="J50" i="5"/>
  <c r="J53" i="5" s="1"/>
  <c r="J54" i="5" s="1"/>
  <c r="J67" i="5" s="1"/>
  <c r="L53" i="8"/>
  <c r="L56" i="8" s="1"/>
  <c r="L57" i="8" s="1"/>
  <c r="L70" i="8" s="1"/>
  <c r="P42" i="4"/>
  <c r="G52" i="4"/>
  <c r="G55" i="4" s="1"/>
  <c r="G56" i="4" s="1"/>
  <c r="G69" i="4" s="1"/>
  <c r="Q13" i="3"/>
  <c r="P40" i="5"/>
  <c r="H50" i="5"/>
  <c r="H53" i="5" s="1"/>
  <c r="H54" i="5" s="1"/>
  <c r="H67" i="5" s="1"/>
  <c r="Q19" i="5"/>
  <c r="Q19" i="3"/>
  <c r="P32" i="4"/>
  <c r="P32" i="5"/>
  <c r="I53" i="8"/>
  <c r="I56" i="8" s="1"/>
  <c r="I57" i="8" s="1"/>
  <c r="I70" i="8" s="1"/>
  <c r="M53" i="8"/>
  <c r="M56" i="8" s="1"/>
  <c r="M57" i="8" s="1"/>
  <c r="M70" i="8" s="1"/>
  <c r="I38" i="11"/>
  <c r="I42" i="11" s="1"/>
  <c r="I35" i="12"/>
  <c r="L21" i="16"/>
  <c r="M21" i="16" s="1"/>
  <c r="V8" i="16"/>
  <c r="K52" i="4"/>
  <c r="K55" i="4" s="1"/>
  <c r="K56" i="4" s="1"/>
  <c r="K69" i="4" s="1"/>
  <c r="P53" i="3"/>
  <c r="H52" i="4"/>
  <c r="H55" i="4" s="1"/>
  <c r="H56" i="4" s="1"/>
  <c r="H69" i="4" s="1"/>
  <c r="L52" i="4"/>
  <c r="L55" i="4" s="1"/>
  <c r="L56" i="4" s="1"/>
  <c r="L69" i="4" s="1"/>
  <c r="Q13" i="5"/>
  <c r="N50" i="5"/>
  <c r="N53" i="5" s="1"/>
  <c r="N54" i="5" s="1"/>
  <c r="N67" i="5" s="1"/>
  <c r="N31" i="11"/>
  <c r="V9" i="12"/>
  <c r="F35" i="12"/>
  <c r="F37" i="12" s="1"/>
  <c r="F41" i="12" s="1"/>
  <c r="J35" i="12"/>
  <c r="M7" i="16"/>
  <c r="F34" i="16"/>
  <c r="F36" i="16" s="1"/>
  <c r="J34" i="16"/>
  <c r="J36" i="16" s="1"/>
  <c r="J40" i="16" s="1"/>
  <c r="G34" i="16"/>
  <c r="G36" i="16" s="1"/>
  <c r="G40" i="16" s="1"/>
  <c r="K34" i="16"/>
  <c r="K36" i="16" s="1"/>
  <c r="K40" i="16" s="1"/>
  <c r="O52" i="4"/>
  <c r="O55" i="4" s="1"/>
  <c r="O56" i="4" s="1"/>
  <c r="O69" i="4" s="1"/>
  <c r="I50" i="5"/>
  <c r="I53" i="5" s="1"/>
  <c r="I54" i="5" s="1"/>
  <c r="I67" i="5" s="1"/>
  <c r="Q19" i="8"/>
  <c r="P32" i="8"/>
  <c r="P52" i="8"/>
  <c r="G53" i="8"/>
  <c r="G56" i="8" s="1"/>
  <c r="G57" i="8" s="1"/>
  <c r="G70" i="8" s="1"/>
  <c r="K53" i="8"/>
  <c r="K56" i="8" s="1"/>
  <c r="K57" i="8" s="1"/>
  <c r="K70" i="8" s="1"/>
  <c r="O53" i="8"/>
  <c r="O56" i="8" s="1"/>
  <c r="O57" i="8" s="1"/>
  <c r="O70" i="8" s="1"/>
  <c r="I36" i="16"/>
  <c r="I40" i="16" s="1"/>
  <c r="N22" i="16"/>
  <c r="H34" i="16"/>
  <c r="H36" i="16" s="1"/>
  <c r="H40" i="16" s="1"/>
  <c r="J55" i="4"/>
  <c r="J56" i="4" s="1"/>
  <c r="J69" i="4" s="1"/>
  <c r="N55" i="4"/>
  <c r="N56" i="4" s="1"/>
  <c r="N69" i="4" s="1"/>
  <c r="F54" i="3"/>
  <c r="P28" i="4"/>
  <c r="P51" i="4"/>
  <c r="F52" i="4"/>
  <c r="G50" i="5"/>
  <c r="K50" i="5"/>
  <c r="K53" i="5" s="1"/>
  <c r="K54" i="5" s="1"/>
  <c r="K67" i="5" s="1"/>
  <c r="O50" i="5"/>
  <c r="O53" i="5" s="1"/>
  <c r="O54" i="5" s="1"/>
  <c r="O67" i="5" s="1"/>
  <c r="P28" i="5"/>
  <c r="P49" i="5"/>
  <c r="P28" i="8"/>
  <c r="K38" i="11"/>
  <c r="K42" i="11" s="1"/>
  <c r="V8" i="11"/>
  <c r="N22" i="11"/>
  <c r="O22" i="11" s="1"/>
  <c r="F53" i="8"/>
  <c r="L21" i="11"/>
  <c r="M21" i="11" s="1"/>
  <c r="H36" i="11"/>
  <c r="H38" i="11" s="1"/>
  <c r="H42" i="11" s="1"/>
  <c r="L21" i="12"/>
  <c r="M21" i="12" s="1"/>
  <c r="L30" i="12"/>
  <c r="M30" i="12" s="1"/>
  <c r="V9" i="11"/>
  <c r="F36" i="11"/>
  <c r="L30" i="11"/>
  <c r="M30" i="11" s="1"/>
  <c r="M7" i="12"/>
  <c r="H37" i="12"/>
  <c r="H41" i="12" s="1"/>
  <c r="I37" i="12"/>
  <c r="I41" i="12" s="1"/>
  <c r="N22" i="12"/>
  <c r="O22" i="12" s="1"/>
  <c r="N32" i="16"/>
  <c r="V9" i="16"/>
  <c r="L31" i="16"/>
  <c r="M31" i="16" s="1"/>
  <c r="O22" i="16" l="1"/>
  <c r="L35" i="12"/>
  <c r="L34" i="16"/>
  <c r="J37" i="12"/>
  <c r="J41" i="12" s="1"/>
  <c r="P53" i="8"/>
  <c r="P52" i="4"/>
  <c r="L36" i="16"/>
  <c r="F40" i="16"/>
  <c r="L40" i="16" s="1"/>
  <c r="P50" i="5"/>
  <c r="L36" i="11"/>
  <c r="F38" i="11"/>
  <c r="F54" i="5"/>
  <c r="M34" i="16"/>
  <c r="M36" i="16"/>
  <c r="M37" i="12"/>
  <c r="M35" i="12"/>
  <c r="F56" i="8"/>
  <c r="L41" i="12"/>
  <c r="F55" i="4"/>
  <c r="G53" i="5"/>
  <c r="G54" i="5" s="1"/>
  <c r="G67" i="5" s="1"/>
  <c r="L37" i="12"/>
  <c r="P54" i="3"/>
  <c r="S54" i="3" s="1"/>
  <c r="F57" i="3"/>
  <c r="F57" i="8" l="1"/>
  <c r="P56" i="8"/>
  <c r="F58" i="3"/>
  <c r="P57" i="3"/>
  <c r="P53" i="5"/>
  <c r="L38" i="11"/>
  <c r="F42" i="11"/>
  <c r="L42" i="11" s="1"/>
  <c r="F56" i="4"/>
  <c r="P55" i="4"/>
  <c r="P54" i="5"/>
  <c r="F67" i="5"/>
  <c r="P67" i="5" s="1"/>
  <c r="M36" i="11"/>
  <c r="M38" i="11"/>
  <c r="P56" i="4" l="1"/>
  <c r="F69" i="4"/>
  <c r="P69" i="4" s="1"/>
  <c r="F71" i="3"/>
  <c r="P71" i="3" s="1"/>
  <c r="P58" i="3"/>
  <c r="P57" i="8"/>
  <c r="F70" i="8"/>
  <c r="P70" i="8" s="1"/>
</calcChain>
</file>

<file path=xl/comments1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N22" authorId="0" shapeId="0">
      <text>
        <r>
          <rPr>
            <sz val="10"/>
            <color rgb="FF000000"/>
            <rFont val="Arial"/>
            <family val="2"/>
            <charset val="238"/>
          </rPr>
          <t>min. 630 godzin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C30" authorId="0" shapeId="0">
      <text>
        <r>
          <rPr>
            <sz val="10"/>
            <color rgb="FF000000"/>
            <rFont val="Arial"/>
            <family val="2"/>
            <charset val="238"/>
          </rPr>
          <t xml:space="preserve">po 6 odzin tygodniowo w czteroletnim okresie nauczania
</t>
        </r>
      </text>
    </comment>
    <comment ref="C31" authorId="0" shapeId="0">
      <text>
        <r>
          <rPr>
            <sz val="10"/>
            <color rgb="FF000000"/>
            <rFont val="Arial"/>
            <family val="2"/>
            <charset val="238"/>
          </rPr>
          <t xml:space="preserve">
po 6 godzin tygodniowo w czteroletnim okresie nauczania</t>
        </r>
      </text>
    </comment>
  </commentList>
</comments>
</file>

<file path=xl/sharedStrings.xml><?xml version="1.0" encoding="utf-8"?>
<sst xmlns="http://schemas.openxmlformats.org/spreadsheetml/2006/main" count="1732" uniqueCount="328">
  <si>
    <t xml:space="preserve">
</t>
  </si>
  <si>
    <t xml:space="preserve">Szkolny plan nauczania </t>
  </si>
  <si>
    <t xml:space="preserve">................................................ </t>
  </si>
  <si>
    <t>3-letni cykl nauczania</t>
  </si>
  <si>
    <t>Lp</t>
  </si>
  <si>
    <t>Obowiązkowe zajęcia edukacyjne</t>
  </si>
  <si>
    <t>Klasa</t>
  </si>
  <si>
    <t>Przedmioty rozszerzone</t>
  </si>
  <si>
    <t>I</t>
  </si>
  <si>
    <t>II</t>
  </si>
  <si>
    <t>III</t>
  </si>
  <si>
    <t>IV</t>
  </si>
  <si>
    <r>
      <t xml:space="preserve">Zawód: </t>
    </r>
    <r>
      <rPr>
        <b/>
        <i/>
        <sz val="12"/>
        <rFont val="Arial"/>
        <family val="2"/>
        <charset val="238"/>
      </rPr>
      <t>technik informatyk 351203</t>
    </r>
  </si>
  <si>
    <r>
      <t>/pieczątka szkoły/</t>
    </r>
    <r>
      <rPr>
        <sz val="14"/>
        <color rgb="FF000000"/>
        <rFont val="Times New Roman"/>
        <family val="1"/>
        <charset val="238"/>
      </rPr>
      <t xml:space="preserve"> </t>
    </r>
  </si>
  <si>
    <t>język polski</t>
  </si>
  <si>
    <t>Podbudowa programowa: 8-letnia szkoła podstawowa</t>
  </si>
  <si>
    <t>5-letni cykl nauczania</t>
  </si>
  <si>
    <t>Przedmioty rozszerzone:</t>
  </si>
  <si>
    <r>
      <t xml:space="preserve">Szkolne plany nauczania dla </t>
    </r>
    <r>
      <rPr>
        <b/>
        <sz val="16"/>
        <rFont val="Times New Roman"/>
        <family val="1"/>
        <charset val="238"/>
      </rPr>
      <t>Zespołu Szkół Technicznych w Strzyżowie</t>
    </r>
  </si>
  <si>
    <t>dla</t>
  </si>
  <si>
    <t>- TECHNIKUM,</t>
  </si>
  <si>
    <t>- BRANŻOWA SZKOŁA I STOPNIA</t>
  </si>
  <si>
    <t>Kwalifikacje:</t>
  </si>
  <si>
    <t>INF.02</t>
  </si>
  <si>
    <t>język obcy nowożytny</t>
  </si>
  <si>
    <t>Administracja i eksploatacja systemów komputerowych, urządzeń peryferyjnych i lokalnych sieci komputerowych.</t>
  </si>
  <si>
    <t>historia</t>
  </si>
  <si>
    <t>INF.03</t>
  </si>
  <si>
    <t>Tworzenie i administrowanie stronami i aplikacjami internetowymi oraz bazami danych</t>
  </si>
  <si>
    <t>wiedza o społeczeństwie</t>
  </si>
  <si>
    <t>historia muzyki</t>
  </si>
  <si>
    <t>geografia</t>
  </si>
  <si>
    <t>podstawy przedsiębiorczości</t>
  </si>
  <si>
    <t>historia sztuki</t>
  </si>
  <si>
    <t>biologia</t>
  </si>
  <si>
    <t>historia języka łacińskiego i kultury antycznej</t>
  </si>
  <si>
    <t>chemia</t>
  </si>
  <si>
    <t>filozofia</t>
  </si>
  <si>
    <t>fizyka</t>
  </si>
  <si>
    <t>matematyka</t>
  </si>
  <si>
    <t>informatyka</t>
  </si>
  <si>
    <t>Zatwierdzam</t>
  </si>
  <si>
    <t>........................................................</t>
  </si>
  <si>
    <t>/data, podpis i pieczątka dyrektora/</t>
  </si>
  <si>
    <t>Liczba godzin tygodniowo w 5-letnim okresie nauczania</t>
  </si>
  <si>
    <t>V</t>
  </si>
  <si>
    <t>4. Minimalna liczba godzin kształcenia zawodowego</t>
  </si>
  <si>
    <t>I - po 8 godzin tygodniowo</t>
  </si>
  <si>
    <t>II - po 6 godzin tygodniowo</t>
  </si>
  <si>
    <t>P</t>
  </si>
  <si>
    <t>Nazwy kwalifikacji</t>
  </si>
  <si>
    <t>Liczba godzin</t>
  </si>
  <si>
    <t>Kontrola</t>
  </si>
  <si>
    <t>III.1.R</t>
  </si>
  <si>
    <t>R</t>
  </si>
  <si>
    <t>1.</t>
  </si>
  <si>
    <t>drugi język obcy nowożytny</t>
  </si>
  <si>
    <t>III.2.</t>
  </si>
  <si>
    <t>2.</t>
  </si>
  <si>
    <t>Razem obowiązkowe zajęcia edukacyjne i zajęcia z wychowawcą</t>
  </si>
  <si>
    <r>
      <t xml:space="preserve">Zawód: </t>
    </r>
    <r>
      <rPr>
        <b/>
        <i/>
        <sz val="12"/>
        <rFont val="Arial"/>
        <family val="2"/>
        <charset val="238"/>
      </rPr>
      <t>technik analityk 311103</t>
    </r>
  </si>
  <si>
    <t>CHM.03</t>
  </si>
  <si>
    <t>Przygotowywanie sprzętu, odczynników chemicznych i próbek do badań analitycznych</t>
  </si>
  <si>
    <t>CHM.04</t>
  </si>
  <si>
    <t>Wykonywanie badań analitycznych</t>
  </si>
  <si>
    <t>Poziom języka obcego nowożytnego</t>
  </si>
  <si>
    <t>III.1.P</t>
  </si>
  <si>
    <t>Kontynuacja 1. języka obcego nowożytnego ze SP - kształcenie w zakresie podstawowym</t>
  </si>
  <si>
    <t>Kontynuacja 1. języka obcego nowożytnego ze SP - kształcenie w zakresie rozszerzonym</t>
  </si>
  <si>
    <t>III.2.0.</t>
  </si>
  <si>
    <t>2. język obcy nowożytny od początku w klasie I</t>
  </si>
  <si>
    <t>kontynuacja 2. języka nowożytnego ze SP</t>
  </si>
  <si>
    <t>wychowanie fizyczne</t>
  </si>
  <si>
    <t>edukacja dla bezpieczeństwa</t>
  </si>
  <si>
    <t>zajęcia z wychowawcą</t>
  </si>
  <si>
    <t>Razem przedmioty w zakresie podstawowym i zajęcia z wychowawcą</t>
  </si>
  <si>
    <t>Przedmiot rozszerzony</t>
  </si>
  <si>
    <t>* zgodnie z odrębnymi przepisami</t>
  </si>
  <si>
    <t>Tygodniowa liczba godzin z roporządzenia</t>
  </si>
  <si>
    <t>LEGENDA:</t>
  </si>
  <si>
    <t>Komórek wypełnionych dowolnym kolorem nie powinno się zmieniać (wpisane są formuły)</t>
  </si>
  <si>
    <t>Komórka o przykładowym wyglądzie oznacza błąd w liczbie godzin</t>
  </si>
  <si>
    <t>Razem liczba godz. przedm. w zakr. rozszerz.</t>
  </si>
  <si>
    <t>Język obcy zawodowy</t>
  </si>
  <si>
    <t>Podstawy informatyki</t>
  </si>
  <si>
    <t>Przygotowanie komputera do pracy</t>
  </si>
  <si>
    <t>Eksploatacja urzadzeń sieciowych</t>
  </si>
  <si>
    <t>Witryny i aplikacje internetowe</t>
  </si>
  <si>
    <t>Montaż i eksploatacja sieci komputerowych</t>
  </si>
  <si>
    <t>Bazy danych</t>
  </si>
  <si>
    <t>Projektowanie stron internetowych</t>
  </si>
  <si>
    <t>Razem liczba godzin zajęć zawodowych - teoretycznych</t>
  </si>
  <si>
    <t>Pracownia naprawy sprzętu komputerowego</t>
  </si>
  <si>
    <t>Pracownia urządzeń peryferyjnych</t>
  </si>
  <si>
    <t>Pracownia systemów operacyjnych</t>
  </si>
  <si>
    <t>Pracownia tworzenia aplikacji internetowych</t>
  </si>
  <si>
    <t>Pracownia baz danych</t>
  </si>
  <si>
    <t>Praktyka zawodowa</t>
  </si>
  <si>
    <t>4tyg.</t>
  </si>
  <si>
    <t>Razem liczba godzin zajęć zawodowych - praktycznych</t>
  </si>
  <si>
    <t>Organizaja pracy w laboratorium analitycznym</t>
  </si>
  <si>
    <r>
      <t xml:space="preserve">Zawód: </t>
    </r>
    <r>
      <rPr>
        <b/>
        <i/>
        <sz val="12"/>
        <rFont val="Arial"/>
        <family val="2"/>
        <charset val="238"/>
      </rPr>
      <t>technik logistyk 333107</t>
    </r>
  </si>
  <si>
    <t>Podstawy technik laboratoryjnych</t>
  </si>
  <si>
    <t>Podstawy chemii analitycznej</t>
  </si>
  <si>
    <t>SPL.01</t>
  </si>
  <si>
    <t>Obsługa magazynów</t>
  </si>
  <si>
    <t>Bioanalityka</t>
  </si>
  <si>
    <t>Łączna liczba godzin zajęć zawodowych</t>
  </si>
  <si>
    <t>SPL.04</t>
  </si>
  <si>
    <t>Organizacja transportu</t>
  </si>
  <si>
    <t>Systemy zarządzania jakością</t>
  </si>
  <si>
    <t>% godzin przeznaczonych na kształcenie praktyczne</t>
  </si>
  <si>
    <t>Materiałoznawstwo</t>
  </si>
  <si>
    <t>Kontrola godzin kształcenie zawodowego</t>
  </si>
  <si>
    <t>Pracownia technik laboratoryjnych</t>
  </si>
  <si>
    <t>Egzamin z kwalifikacji zawodowej</t>
  </si>
  <si>
    <t>Liczba godzin tygod. w 5-letnim okresie nauczania</t>
  </si>
  <si>
    <t>Pracownia bioanalityki</t>
  </si>
  <si>
    <t>rozszerzony język obcy nowożytny</t>
  </si>
  <si>
    <t>religia/etyka *</t>
  </si>
  <si>
    <t>Realizacja poza ramówką</t>
  </si>
  <si>
    <t>wychowanie do życia w rodzinie *</t>
  </si>
  <si>
    <t>język mniejszości narodowej/język mniejszości etnicznej/język regionalny/włąsnahistoria i kultura *</t>
  </si>
  <si>
    <t>geografia państwa, z któego obszarem kulturowym utożsamia sięmniejszość narodowa *</t>
  </si>
  <si>
    <t>zajęcia sportowe *</t>
  </si>
  <si>
    <t>dodatkowe zajęcia edukacyjne *</t>
  </si>
  <si>
    <t>język migowy *</t>
  </si>
  <si>
    <t>zajęcia z zakresu pomocy psychologiczno-pedaogicznej *</t>
  </si>
  <si>
    <t>doradztwo zawodowe</t>
  </si>
  <si>
    <t>5R</t>
  </si>
  <si>
    <t>Podstawy logistyki</t>
  </si>
  <si>
    <t>nauka jazdy samochodem**</t>
  </si>
  <si>
    <t>Łączna tygodniowa liczba godzin w szkole</t>
  </si>
  <si>
    <t xml:space="preserve">Organizowanie pracy magazynu </t>
  </si>
  <si>
    <t>Zabezpieczanie majątku</t>
  </si>
  <si>
    <t>Planowanie procesów transportowych</t>
  </si>
  <si>
    <t>Pracownia obsługi magazynu</t>
  </si>
  <si>
    <t>** zgodnie z odrębnymi przepisami</t>
  </si>
  <si>
    <t>Pracownia obsługi kontrahentów</t>
  </si>
  <si>
    <t>Dokumentowanie procesów transportowych</t>
  </si>
  <si>
    <t xml:space="preserve">Realizacja poza ramówką </t>
  </si>
  <si>
    <t>MOT.05</t>
  </si>
  <si>
    <t>Obsługa, diagnozowanie oraz naprawa pojazdów samochodowych</t>
  </si>
  <si>
    <t>IV.1p</t>
  </si>
  <si>
    <t>IV.0</t>
  </si>
  <si>
    <t>IV.1r</t>
  </si>
  <si>
    <t>Zawód: technik handlowiec 522305</t>
  </si>
  <si>
    <t>HAN.01</t>
  </si>
  <si>
    <t>Prowadzenie sprzedaży</t>
  </si>
  <si>
    <t>HAN.02</t>
  </si>
  <si>
    <t>Prowadzenie działań handlowych</t>
  </si>
  <si>
    <t>język obcy zawodowy</t>
  </si>
  <si>
    <t>3.</t>
  </si>
  <si>
    <t>dodatkowe umiejętności zawodowe</t>
  </si>
  <si>
    <t>elektrotechnika i elektronika samochodowa</t>
  </si>
  <si>
    <t xml:space="preserve">podstawy motoryzacji </t>
  </si>
  <si>
    <t xml:space="preserve">konstrukcja pojazdów 
samochodowych </t>
  </si>
  <si>
    <t>diagnostyka pojazdów samochodowych</t>
  </si>
  <si>
    <t>zajęcia praktyczne</t>
  </si>
  <si>
    <t>Ekonomia</t>
  </si>
  <si>
    <t>Działalność gospodarcza</t>
  </si>
  <si>
    <t>Towaroznawstwo</t>
  </si>
  <si>
    <t xml:space="preserve"> </t>
  </si>
  <si>
    <t>Sprzedaż towarów</t>
  </si>
  <si>
    <t>Rachunkowość handlowa</t>
  </si>
  <si>
    <t>Marketing</t>
  </si>
  <si>
    <t>Pracownia ekonomiki i rachunkowości</t>
  </si>
  <si>
    <t>Pracownia sprzedaży</t>
  </si>
  <si>
    <t>Pracownia zarządzania</t>
  </si>
  <si>
    <t>Pracownia gospodarki magazynowej</t>
  </si>
  <si>
    <t>Pracownia marketingu</t>
  </si>
  <si>
    <t>Obowiązkowe 4 tygodnie praktyki należy umieścić wpisując 4 tyg. do komórki w semestrze w którym ma się odbyć praktyka</t>
  </si>
  <si>
    <t>Gdy praktyka jest powyżej 4 tygodni, wpisujemy liczbę godzin która będzie doliczona do godzin zawodowych</t>
  </si>
  <si>
    <t>W kolumnie D należy wybrać z jakiej kwalifikacji pochodzi dany "przedmiot" lub czy należy do kwalifikacji wspólnych</t>
  </si>
  <si>
    <t>EKW - oznacza grupę efekty kształcenia wspólne</t>
  </si>
  <si>
    <t>Zawód: sprzedawca 522301</t>
  </si>
  <si>
    <t>Podbudowa programowa: gimnazjum</t>
  </si>
  <si>
    <t>przyjęta liczba tygodni w ciągu roku szkolnego</t>
  </si>
  <si>
    <t>Liczba godzin tygodniowo w 3 cyklu kształcenia</t>
  </si>
  <si>
    <t>Liczba godzin w 3 cyklu kształcenia</t>
  </si>
  <si>
    <t>Liczba godzin z ramówki</t>
  </si>
  <si>
    <t>kolumna kontrolna</t>
  </si>
  <si>
    <t>+2</t>
  </si>
  <si>
    <t>Efekty kształcenia wspólne dla wszystkich zawodów</t>
  </si>
  <si>
    <t>EKW</t>
  </si>
  <si>
    <t>A.18</t>
  </si>
  <si>
    <t>Razem liczba godzin zajęć ogólnych</t>
  </si>
  <si>
    <t>Zajęcia praktyczne</t>
  </si>
  <si>
    <t>Efekty kształcenia wspólne dla wszystkich zawodów oraz efekty kształcenia wspólne dla zawodów w ramach obszaru administracyjno-usługowego stanowiące podbudowę do kształcenia w zawodzie lub grupie zawodów</t>
  </si>
  <si>
    <t>Kultura zawodu</t>
  </si>
  <si>
    <t>Konsument na rynku</t>
  </si>
  <si>
    <t>Organizacja sprzedaży</t>
  </si>
  <si>
    <t>Pracownia organizacji sprzedaży</t>
  </si>
  <si>
    <t>Pracownia rozliczeń finansowych</t>
  </si>
  <si>
    <t>+10</t>
  </si>
  <si>
    <t>Łącznie liczba godzin zajęć zawodowych</t>
  </si>
  <si>
    <t>Razem tygodniowa liczba godzin obowiązkowych zajęć edukacyjnych z ramowego planu nauczania</t>
  </si>
  <si>
    <t>wychowanie do życia w rodzinie*</t>
  </si>
  <si>
    <t>religia/etyka **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</si>
  <si>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</si>
  <si>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t xml:space="preserve">Zawód: monter zabudowy i robót wykończeniowych w budownictwie 712905 </t>
  </si>
  <si>
    <t>B.5</t>
  </si>
  <si>
    <t>B.6</t>
  </si>
  <si>
    <t>B.7</t>
  </si>
  <si>
    <t>Podstawy budownictwa</t>
  </si>
  <si>
    <t>Rysunek techniczny</t>
  </si>
  <si>
    <t>Montaż systemów suchej zabudowy</t>
  </si>
  <si>
    <t>Technologia systemów suchej zabudowy</t>
  </si>
  <si>
    <t>Wyknywanie robót malarsko-tapicerskich</t>
  </si>
  <si>
    <t>Technologia robót malarsko - tapicerskich</t>
  </si>
  <si>
    <t>Wykonywanie robót posadzkzarsko-okładinowych</t>
  </si>
  <si>
    <t>Technologia robót posadzkarsko - okładzinowych</t>
  </si>
  <si>
    <t>Roboty w systemach suchej zabudowy - zajęcia praktyczne</t>
  </si>
  <si>
    <t>Roboty malarsko - tapicerskie - zajęcia prakyczne</t>
  </si>
  <si>
    <t>Roboty posadzkarsko - okładzinowe - zajęcia praktyczne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</si>
  <si>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</si>
  <si>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t>Zawód: kucharz 512001</t>
  </si>
  <si>
    <t>T.6</t>
  </si>
  <si>
    <t>godziny z wychowawcą</t>
  </si>
  <si>
    <t>Efekty kształcenia wspólne dla wszystkich zawodów oraz efekty kształcenia wspólne dla zawodów w ramach obszaru turystyczno-gastronomicznego stanowiące podbudowę do kształcenia w zawodzie lub grupie zawodów</t>
  </si>
  <si>
    <t>Towaroznawstwo żywności</t>
  </si>
  <si>
    <t>Sporządzanie potraw i napojów</t>
  </si>
  <si>
    <t>Urządzenia i instalacje techniczne w zakladzie gastronomicznym</t>
  </si>
  <si>
    <t>Technologia gastronomiczna</t>
  </si>
  <si>
    <r>
      <t xml:space="preserve">Należy sprawdzić tabelę </t>
    </r>
    <r>
      <rPr>
        <b/>
        <sz val="10"/>
        <rFont val="Arial"/>
        <family val="2"/>
        <charset val="238"/>
      </rPr>
      <t>Minimalna liczba godzin kształcenia zawodowego znajdująca sięw komórce T6</t>
    </r>
  </si>
  <si>
    <r>
      <t xml:space="preserve">Praktyka zawodowa: </t>
    </r>
    <r>
      <rPr>
        <b/>
        <sz val="10"/>
        <color rgb="FF000000"/>
        <rFont val="Arial"/>
        <family val="2"/>
        <charset val="238"/>
      </rPr>
      <t>8 tygodni 280 godzin</t>
    </r>
  </si>
  <si>
    <t>podstawy pracy w mechanice warsztatowej</t>
  </si>
  <si>
    <t>III.2.0</t>
  </si>
  <si>
    <t>III.2</t>
  </si>
  <si>
    <r>
      <t xml:space="preserve">Zawód: </t>
    </r>
    <r>
      <rPr>
        <b/>
        <i/>
        <sz val="12"/>
        <rFont val="Arial"/>
        <family val="2"/>
        <charset val="238"/>
      </rPr>
      <t xml:space="preserve">TECHNIK SPAWALNICTWA  311516 </t>
    </r>
  </si>
  <si>
    <t xml:space="preserve">MEC.08. </t>
  </si>
  <si>
    <t xml:space="preserve">Wykonywanie i naprawa elementów maszyn, urządzeń i narzędzi </t>
  </si>
  <si>
    <t xml:space="preserve">MEC.10. </t>
  </si>
  <si>
    <t xml:space="preserve">Organizacja i wykonywanie prac spawalniczych </t>
  </si>
  <si>
    <t>podstawy obróbki i montażu</t>
  </si>
  <si>
    <t>obróbka ręczna i maszynowa</t>
  </si>
  <si>
    <t xml:space="preserve">podstawy wykonywania połączeń 
</t>
  </si>
  <si>
    <t xml:space="preserve">naprawa i konserwacja maszyn </t>
  </si>
  <si>
    <t>podstawy elektroniki i elektrotechniki</t>
  </si>
  <si>
    <t xml:space="preserve">podstawy konstrukcji maszyn </t>
  </si>
  <si>
    <t xml:space="preserve">podstawy spawalnictwa </t>
  </si>
  <si>
    <t xml:space="preserve">organizacja i wykonywanie spajania </t>
  </si>
  <si>
    <t>maszynoznawstwo</t>
  </si>
  <si>
    <t>automatyzacja maszyn</t>
  </si>
  <si>
    <t>pracownia wykonywania połączeń</t>
  </si>
  <si>
    <t>praktyka zawodowe</t>
  </si>
  <si>
    <r>
      <t xml:space="preserve">Praktyka zawodowa: </t>
    </r>
    <r>
      <rPr>
        <b/>
        <sz val="10"/>
        <rFont val="Arial"/>
        <family val="2"/>
        <charset val="238"/>
      </rPr>
      <t>8 tygodni 280 godzin</t>
    </r>
  </si>
  <si>
    <t>INF.04</t>
  </si>
  <si>
    <t>Projektowanie, programowanie i testowanie aplikacji</t>
  </si>
  <si>
    <t>html, cms, css, grafika, multimedia,testowanie, hosting</t>
  </si>
  <si>
    <t>teoria baz</t>
  </si>
  <si>
    <t>podstawy programowania, strukturalne, C, projekty</t>
  </si>
  <si>
    <t>Projektowanie oprogramowania</t>
  </si>
  <si>
    <t>C++ - obiektówka</t>
  </si>
  <si>
    <t>Programowanie obiektowe</t>
  </si>
  <si>
    <t xml:space="preserve">programowanie wizualne, RAD, Visual C++, QT, </t>
  </si>
  <si>
    <t>Pracownia aplikacji desktopowych</t>
  </si>
  <si>
    <t>Visual Studio, Android Studio, XCode</t>
  </si>
  <si>
    <t>Pracownia aplikacji mobilnych</t>
  </si>
  <si>
    <t>VisualStudio, Eclipse, .NET</t>
  </si>
  <si>
    <t>Pracownia zaawansowanych aplikacji web</t>
  </si>
  <si>
    <t>Java Script i np. PHP, JSP, Python, po stronie klienta i serwera</t>
  </si>
  <si>
    <t>praktyka baz</t>
  </si>
  <si>
    <t>uC STM32 lub prototypowanie 3D</t>
  </si>
  <si>
    <r>
      <rPr>
        <sz val="10"/>
        <color rgb="FF000000"/>
        <rFont val="Arial"/>
        <family val="2"/>
        <charset val="238"/>
      </rPr>
      <t xml:space="preserve">Praktyka zawodowa: </t>
    </r>
    <r>
      <rPr>
        <b/>
        <sz val="10"/>
        <color rgb="FF000000"/>
        <rFont val="Arial"/>
        <family val="2"/>
        <charset val="238"/>
      </rPr>
      <t>8 tygodni 280 godzin</t>
    </r>
  </si>
  <si>
    <t>geografia państwa, z którego obszarem kulturowym utożsamia się mniejszość narodowa *</t>
  </si>
  <si>
    <t>geografia państwa, z którego obszarem kulturowym utożsamia sięmniejszość narodowa *</t>
  </si>
  <si>
    <r>
      <t xml:space="preserve">Zawód: </t>
    </r>
    <r>
      <rPr>
        <b/>
        <i/>
        <sz val="12"/>
        <rFont val="Arial"/>
        <family val="2"/>
        <charset val="238"/>
      </rPr>
      <t>technik programista 351406</t>
    </r>
  </si>
  <si>
    <r>
      <t xml:space="preserve">Zawód: </t>
    </r>
    <r>
      <rPr>
        <b/>
        <i/>
        <sz val="12"/>
        <rFont val="Arial"/>
        <family val="2"/>
        <charset val="238"/>
      </rPr>
      <t>technik pojazdów samochodowych 311513</t>
    </r>
  </si>
  <si>
    <t>MOT.06</t>
  </si>
  <si>
    <t>Organizacja i prowadzenie procesu obsługi pojazdów samochodowych</t>
  </si>
  <si>
    <t xml:space="preserve">nadzorowanie obsługi i naprawy pojazdów </t>
  </si>
  <si>
    <t>pracownia użytkowania pojazdów</t>
  </si>
  <si>
    <r>
      <t xml:space="preserve">Zawód: </t>
    </r>
    <r>
      <rPr>
        <b/>
        <i/>
        <sz val="12"/>
        <rFont val="Arial"/>
        <family val="2"/>
        <charset val="238"/>
      </rPr>
      <t>technik ekonomista 331403</t>
    </r>
  </si>
  <si>
    <t>EKA.04</t>
  </si>
  <si>
    <t>Prowadzenie dokumentacji w jednostce organizacyjnej</t>
  </si>
  <si>
    <t>EKA.05</t>
  </si>
  <si>
    <t>Prowadzenie spraw kadrowo-płacowych i gospodarki finansowej jednostek organizacyjnych</t>
  </si>
  <si>
    <t>razem</t>
  </si>
  <si>
    <t xml:space="preserve">ilość godzin z ramowego planu nauczania </t>
  </si>
  <si>
    <t>Ekonomika</t>
  </si>
  <si>
    <t>Kadry i płace</t>
  </si>
  <si>
    <t>Finanse</t>
  </si>
  <si>
    <t>Pracowania prac biurowych</t>
  </si>
  <si>
    <t>Pracownia ekonomiki</t>
  </si>
  <si>
    <t>Pracownia biznesplanu</t>
  </si>
  <si>
    <t>Pracownia kadr i płac</t>
  </si>
  <si>
    <t>Pracownia finansów</t>
  </si>
  <si>
    <r>
      <t xml:space="preserve">Zawód: </t>
    </r>
    <r>
      <rPr>
        <b/>
        <i/>
        <sz val="12"/>
        <rFont val="Arial"/>
        <family val="2"/>
        <charset val="238"/>
      </rPr>
      <t>technik usług fryzjerskich 514105</t>
    </r>
  </si>
  <si>
    <t>FRK.01</t>
  </si>
  <si>
    <t>Wykonywanie usług fryzjerskich</t>
  </si>
  <si>
    <t>FRK.03</t>
  </si>
  <si>
    <t>Projektowanie i wykonywanie fryzur</t>
  </si>
  <si>
    <t>Podstawy fryzjerstwa</t>
  </si>
  <si>
    <t>Techniki fryzjerskie</t>
  </si>
  <si>
    <t>Higiena w zawodzie fryzjera</t>
  </si>
  <si>
    <t>Projektowanie fryzur</t>
  </si>
  <si>
    <t>Stylizacja</t>
  </si>
  <si>
    <t>rysunek techniczny</t>
  </si>
  <si>
    <t xml:space="preserve">kontrola wytwarzania konstrukcji spawanych </t>
  </si>
  <si>
    <t xml:space="preserve">godziny do dyspozycji dyrektora szkoły: </t>
  </si>
  <si>
    <t>Pracownia stylizacji fryzur</t>
  </si>
  <si>
    <t>Pracownia projektowania fryzur</t>
  </si>
  <si>
    <t>Laboratorium analiz fizykochemicznych</t>
  </si>
  <si>
    <t>Pracownia organizowania transportu</t>
  </si>
  <si>
    <t>(rok rozpoczęcia nauki 2021/2022)</t>
  </si>
  <si>
    <r>
      <rPr>
        <b/>
        <sz val="10"/>
        <rFont val="Arial"/>
        <family val="2"/>
        <charset val="238"/>
      </rPr>
      <t>j. łaciński i kultura antyczna</t>
    </r>
    <r>
      <rPr>
        <sz val="10"/>
        <rFont val="Arial"/>
        <family val="2"/>
        <charset val="238"/>
      </rPr>
      <t>/filozofia/plastyka/muzyka</t>
    </r>
  </si>
  <si>
    <t>Pracownia przechowywania zapasów</t>
  </si>
  <si>
    <t>pracowania naprawy pojazdów jednośladowych</t>
  </si>
  <si>
    <t>pracowania wykonywania połaczeń spawanych</t>
  </si>
  <si>
    <t>Pracownia modelowania 3D</t>
  </si>
  <si>
    <t>Pracownia prototypowania i wydruku 3D</t>
  </si>
  <si>
    <t>Pracownia wizażu</t>
  </si>
  <si>
    <t>Pracownia stylizacji paznokci</t>
  </si>
  <si>
    <t>Pracownia organizacji  zasobów i informacji</t>
  </si>
  <si>
    <t>Pracowania organizacji służb mundurowych</t>
  </si>
  <si>
    <t>Pracownia podstaw elektroniki</t>
  </si>
  <si>
    <t>Pracownia programowania mikrokontrolerów</t>
  </si>
  <si>
    <t>Pracownia recepturowania produktów</t>
  </si>
  <si>
    <t>Pracownia e-marketingu</t>
  </si>
  <si>
    <t>Pracownia handlu elektronicznego</t>
  </si>
  <si>
    <t>Pracownia sprawozdawczości i analizy finansowej</t>
  </si>
  <si>
    <t>Pracownia rachunkowości</t>
  </si>
  <si>
    <t>pracownia budowy pojazdów jednośladowych</t>
  </si>
  <si>
    <t>pracowania spawania metodą MAG 135</t>
  </si>
  <si>
    <t>Pracownia analizy składu i właściwości produktów</t>
  </si>
  <si>
    <r>
      <t xml:space="preserve">na rok szkolny </t>
    </r>
    <r>
      <rPr>
        <b/>
        <sz val="16"/>
        <rFont val="Times New Roman"/>
        <family val="1"/>
        <charset val="238"/>
      </rPr>
      <t>2024/2025</t>
    </r>
  </si>
  <si>
    <t>Uzgo.z prac.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</si>
</sst>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>
    <font>
      <sz val="10"/>
      <color rgb="FF000000"/>
      <name val="Arial"/>
    </font>
    <font>
      <sz val="14"/>
      <color rgb="FF000000"/>
      <name val="Times New Roman"/>
      <family val="1"/>
      <charset val="238"/>
    </font>
    <font>
      <b/>
      <sz val="1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u/>
      <sz val="8"/>
      <name val="Times New Roman"/>
      <family val="1"/>
      <charset val="238"/>
    </font>
    <font>
      <b/>
      <sz val="10"/>
      <color rgb="FF323232"/>
      <name val="Tahoma"/>
      <family val="2"/>
      <charset val="238"/>
    </font>
    <font>
      <b/>
      <sz val="8"/>
      <name val="Times New Roman"/>
      <family val="1"/>
      <charset val="238"/>
    </font>
    <font>
      <i/>
      <sz val="10"/>
      <color rgb="FF323232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rgb="FF323232"/>
      <name val="Tahoma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000000"/>
      <name val="Tahoma"/>
      <family val="2"/>
      <charset val="238"/>
    </font>
    <font>
      <b/>
      <sz val="16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Verdana"/>
      <family val="2"/>
      <charset val="238"/>
    </font>
    <font>
      <sz val="9"/>
      <name val="Tahoma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sz val="1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9"/>
      <color rgb="FFFF0000"/>
      <name val="Verdana"/>
      <family val="2"/>
      <charset val="238"/>
    </font>
    <font>
      <sz val="10"/>
      <color theme="4" tint="-0.249977111117893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323232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C4BD97"/>
        <bgColor rgb="FFC4BD97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938953"/>
        <bgColor rgb="FF938953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6D9F0"/>
        <bgColor rgb="FFC6D9F0"/>
      </patternFill>
    </fill>
    <fill>
      <patternFill patternType="solid">
        <fgColor rgb="FFB7B7B7"/>
        <bgColor rgb="FFB7B7B7"/>
      </patternFill>
    </fill>
    <fill>
      <patternFill patternType="solid">
        <fgColor rgb="FFB6DDE8"/>
        <bgColor rgb="FFB6DDE8"/>
      </patternFill>
    </fill>
    <fill>
      <patternFill patternType="solid">
        <fgColor theme="2"/>
        <bgColor rgb="FF938953"/>
      </patternFill>
    </fill>
    <fill>
      <patternFill patternType="solid">
        <fgColor rgb="FFAEABAB"/>
        <bgColor rgb="FFAEABAB"/>
      </patternFill>
    </fill>
    <fill>
      <patternFill patternType="solid">
        <fgColor rgb="FF757070"/>
        <bgColor rgb="FF757070"/>
      </patternFill>
    </fill>
    <fill>
      <patternFill patternType="solid">
        <fgColor rgb="FFD6DCE4"/>
        <bgColor rgb="FFD6DCE4"/>
      </patternFill>
    </fill>
    <fill>
      <patternFill patternType="solid">
        <fgColor rgb="FFC0C0C0"/>
        <bgColor rgb="FFBFBFBF"/>
      </patternFill>
    </fill>
    <fill>
      <patternFill patternType="solid">
        <fgColor rgb="FFF2F2F2"/>
        <bgColor rgb="FFFFFFFF"/>
      </patternFill>
    </fill>
    <fill>
      <patternFill patternType="solid">
        <fgColor rgb="FFDDDDDD"/>
        <bgColor rgb="FFD6DCE4"/>
      </patternFill>
    </fill>
    <fill>
      <patternFill patternType="solid">
        <fgColor rgb="FFFFFFFF"/>
        <bgColor rgb="FFF2F2F2"/>
      </patternFill>
    </fill>
    <fill>
      <patternFill patternType="solid">
        <fgColor rgb="FFFFC0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C4BD97"/>
        <bgColor rgb="FFB7B7B7"/>
      </patternFill>
    </fill>
    <fill>
      <patternFill patternType="solid">
        <fgColor rgb="FF938953"/>
        <bgColor rgb="FF767171"/>
      </patternFill>
    </fill>
    <fill>
      <patternFill patternType="solid">
        <fgColor rgb="FFFFCC99"/>
        <bgColor rgb="FFFFCCCC"/>
      </patternFill>
    </fill>
    <fill>
      <patternFill patternType="solid">
        <fgColor rgb="FFFFCCCC"/>
        <bgColor rgb="FFFFC7CE"/>
      </patternFill>
    </fill>
    <fill>
      <patternFill patternType="solid">
        <fgColor rgb="FF99CCFF"/>
        <bgColor rgb="FFB6DDE8"/>
      </patternFill>
    </fill>
    <fill>
      <patternFill patternType="solid">
        <fgColor rgb="FFC6D9F0"/>
        <bgColor rgb="FFB6DDE8"/>
      </patternFill>
    </fill>
    <fill>
      <patternFill patternType="solid">
        <fgColor rgb="FFB7B7B7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757070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34" fillId="0" borderId="42"/>
    <xf numFmtId="0" fontId="5" fillId="0" borderId="42"/>
    <xf numFmtId="0" fontId="35" fillId="0" borderId="42"/>
    <xf numFmtId="0" fontId="39" fillId="0" borderId="42"/>
    <xf numFmtId="0" fontId="40" fillId="30" borderId="42" applyBorder="0" applyProtection="0"/>
    <xf numFmtId="0" fontId="3" fillId="0" borderId="42" applyBorder="0" applyProtection="0"/>
    <xf numFmtId="0" fontId="42" fillId="25" borderId="42" applyBorder="0" applyProtection="0"/>
    <xf numFmtId="0" fontId="40" fillId="30" borderId="42" applyBorder="0" applyProtection="0"/>
    <xf numFmtId="0" fontId="40" fillId="30" borderId="42" applyBorder="0" applyProtection="0"/>
    <xf numFmtId="0" fontId="40" fillId="30" borderId="42" applyBorder="0" applyProtection="0"/>
    <xf numFmtId="0" fontId="40" fillId="30" borderId="42" applyBorder="0" applyProtection="0"/>
    <xf numFmtId="0" fontId="42" fillId="25" borderId="42" applyBorder="0" applyProtection="0"/>
    <xf numFmtId="0" fontId="42" fillId="25" borderId="42" applyBorder="0" applyProtection="0"/>
    <xf numFmtId="0" fontId="42" fillId="25" borderId="42" applyBorder="0" applyProtection="0"/>
    <xf numFmtId="0" fontId="45" fillId="0" borderId="42"/>
    <xf numFmtId="0" fontId="46" fillId="0" borderId="42"/>
  </cellStyleXfs>
  <cellXfs count="72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0" fontId="13" fillId="0" borderId="0" xfId="0" applyFont="1" applyAlignment="1">
      <alignment horizontal="center"/>
    </xf>
    <xf numFmtId="1" fontId="5" fillId="0" borderId="0" xfId="0" applyNumberFormat="1" applyFont="1"/>
    <xf numFmtId="0" fontId="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5" fillId="0" borderId="0" xfId="0" applyFont="1"/>
    <xf numFmtId="0" fontId="5" fillId="0" borderId="9" xfId="0" applyFont="1" applyBorder="1"/>
    <xf numFmtId="49" fontId="15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right"/>
    </xf>
    <xf numFmtId="0" fontId="5" fillId="5" borderId="16" xfId="0" applyFont="1" applyFill="1" applyBorder="1"/>
    <xf numFmtId="0" fontId="5" fillId="0" borderId="0" xfId="0" applyFont="1" applyAlignment="1">
      <alignment vertical="center"/>
    </xf>
    <xf numFmtId="0" fontId="5" fillId="5" borderId="12" xfId="0" applyFont="1" applyFill="1" applyBorder="1"/>
    <xf numFmtId="0" fontId="5" fillId="5" borderId="17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/>
    </xf>
    <xf numFmtId="0" fontId="8" fillId="5" borderId="12" xfId="0" applyFont="1" applyFill="1" applyBorder="1"/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9" xfId="0" applyFont="1" applyBorder="1"/>
    <xf numFmtId="0" fontId="5" fillId="0" borderId="3" xfId="0" applyFont="1" applyBorder="1" applyAlignment="1">
      <alignment horizontal="center" vertical="center"/>
    </xf>
    <xf numFmtId="0" fontId="0" fillId="0" borderId="0" xfId="0" applyFont="1"/>
    <xf numFmtId="0" fontId="26" fillId="0" borderId="0" xfId="0" applyFont="1"/>
    <xf numFmtId="0" fontId="5" fillId="0" borderId="9" xfId="0" applyFont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horizontal="center"/>
    </xf>
    <xf numFmtId="0" fontId="5" fillId="5" borderId="12" xfId="0" applyFont="1" applyFill="1" applyBorder="1" applyAlignment="1">
      <alignment vertical="center" wrapText="1"/>
    </xf>
    <xf numFmtId="2" fontId="27" fillId="0" borderId="0" xfId="0" applyNumberFormat="1" applyFont="1" applyAlignment="1">
      <alignment wrapText="1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5" borderId="22" xfId="0" applyFont="1" applyFill="1" applyBorder="1" applyAlignment="1">
      <alignment horizontal="center" wrapText="1"/>
    </xf>
    <xf numFmtId="0" fontId="5" fillId="10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11" borderId="12" xfId="0" applyFont="1" applyFill="1" applyBorder="1" applyAlignment="1">
      <alignment horizontal="center"/>
    </xf>
    <xf numFmtId="0" fontId="5" fillId="5" borderId="21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horizontal="center"/>
    </xf>
    <xf numFmtId="0" fontId="26" fillId="9" borderId="9" xfId="0" applyFont="1" applyFill="1" applyBorder="1"/>
    <xf numFmtId="1" fontId="0" fillId="0" borderId="9" xfId="0" applyNumberFormat="1" applyFont="1" applyBorder="1" applyAlignment="1">
      <alignment horizontal="center"/>
    </xf>
    <xf numFmtId="0" fontId="26" fillId="0" borderId="9" xfId="0" applyFont="1" applyBorder="1"/>
    <xf numFmtId="1" fontId="0" fillId="9" borderId="9" xfId="0" applyNumberFormat="1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8" borderId="9" xfId="0" applyFont="1" applyFill="1" applyBorder="1"/>
    <xf numFmtId="0" fontId="5" fillId="8" borderId="28" xfId="0" applyFont="1" applyFill="1" applyBorder="1"/>
    <xf numFmtId="1" fontId="5" fillId="8" borderId="9" xfId="0" applyNumberFormat="1" applyFont="1" applyFill="1" applyBorder="1" applyAlignment="1">
      <alignment horizontal="center"/>
    </xf>
    <xf numFmtId="0" fontId="8" fillId="5" borderId="21" xfId="0" applyFont="1" applyFill="1" applyBorder="1" applyAlignment="1">
      <alignment vertical="center" wrapText="1"/>
    </xf>
    <xf numFmtId="0" fontId="5" fillId="1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11" borderId="20" xfId="0" applyFont="1" applyFill="1" applyBorder="1" applyAlignment="1">
      <alignment horizontal="center" vertical="center"/>
    </xf>
    <xf numFmtId="0" fontId="26" fillId="0" borderId="25" xfId="0" applyFont="1" applyBorder="1"/>
    <xf numFmtId="1" fontId="5" fillId="9" borderId="9" xfId="0" applyNumberFormat="1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 vertical="center"/>
    </xf>
    <xf numFmtId="0" fontId="26" fillId="5" borderId="9" xfId="0" applyFont="1" applyFill="1" applyBorder="1"/>
    <xf numFmtId="0" fontId="26" fillId="0" borderId="25" xfId="0" applyFont="1" applyBorder="1" applyAlignment="1"/>
    <xf numFmtId="1" fontId="0" fillId="0" borderId="9" xfId="0" applyNumberFormat="1" applyFont="1" applyBorder="1" applyAlignment="1">
      <alignment horizontal="center" vertical="center" wrapText="1" readingOrder="1"/>
    </xf>
    <xf numFmtId="1" fontId="0" fillId="10" borderId="9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center"/>
    </xf>
    <xf numFmtId="0" fontId="5" fillId="8" borderId="19" xfId="0" applyFont="1" applyFill="1" applyBorder="1"/>
    <xf numFmtId="0" fontId="5" fillId="8" borderId="12" xfId="0" applyFont="1" applyFill="1" applyBorder="1"/>
    <xf numFmtId="1" fontId="0" fillId="9" borderId="9" xfId="0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22" fillId="0" borderId="0" xfId="0" applyFont="1"/>
    <xf numFmtId="0" fontId="5" fillId="12" borderId="9" xfId="0" applyFont="1" applyFill="1" applyBorder="1"/>
    <xf numFmtId="0" fontId="5" fillId="12" borderId="12" xfId="0" applyFont="1" applyFill="1" applyBorder="1"/>
    <xf numFmtId="0" fontId="5" fillId="12" borderId="21" xfId="0" applyFont="1" applyFill="1" applyBorder="1"/>
    <xf numFmtId="0" fontId="26" fillId="0" borderId="1" xfId="0" applyFont="1" applyBorder="1"/>
    <xf numFmtId="1" fontId="0" fillId="9" borderId="22" xfId="0" applyNumberFormat="1" applyFont="1" applyFill="1" applyBorder="1" applyAlignment="1">
      <alignment horizontal="center" vertical="center" wrapText="1" readingOrder="1"/>
    </xf>
    <xf numFmtId="0" fontId="5" fillId="13" borderId="9" xfId="0" applyFont="1" applyFill="1" applyBorder="1" applyAlignment="1">
      <alignment horizontal="center"/>
    </xf>
    <xf numFmtId="1" fontId="5" fillId="8" borderId="9" xfId="0" applyNumberFormat="1" applyFont="1" applyFill="1" applyBorder="1" applyAlignment="1">
      <alignment horizontal="center" vertical="center"/>
    </xf>
    <xf numFmtId="1" fontId="0" fillId="9" borderId="34" xfId="0" applyNumberFormat="1" applyFont="1" applyFill="1" applyBorder="1" applyAlignment="1">
      <alignment horizontal="center" vertical="center" wrapText="1" readingOrder="1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26" fillId="0" borderId="23" xfId="0" applyFont="1" applyBorder="1"/>
    <xf numFmtId="0" fontId="5" fillId="2" borderId="9" xfId="0" applyFont="1" applyFill="1" applyBorder="1"/>
    <xf numFmtId="1" fontId="0" fillId="9" borderId="9" xfId="0" applyNumberFormat="1" applyFont="1" applyFill="1" applyBorder="1" applyAlignment="1">
      <alignment horizontal="left" vertical="center" wrapText="1" readingOrder="1"/>
    </xf>
    <xf numFmtId="0" fontId="5" fillId="2" borderId="12" xfId="0" applyFont="1" applyFill="1" applyBorder="1"/>
    <xf numFmtId="0" fontId="5" fillId="2" borderId="17" xfId="0" applyFont="1" applyFill="1" applyBorder="1"/>
    <xf numFmtId="1" fontId="5" fillId="14" borderId="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readingOrder="1"/>
    </xf>
    <xf numFmtId="1" fontId="8" fillId="2" borderId="9" xfId="0" applyNumberFormat="1" applyFont="1" applyFill="1" applyBorder="1" applyAlignment="1">
      <alignment horizontal="center"/>
    </xf>
    <xf numFmtId="1" fontId="0" fillId="9" borderId="19" xfId="0" applyNumberFormat="1" applyFont="1" applyFill="1" applyBorder="1" applyAlignment="1">
      <alignment horizontal="center" vertical="center" wrapText="1" readingOrder="1"/>
    </xf>
    <xf numFmtId="0" fontId="26" fillId="0" borderId="6" xfId="0" applyFont="1" applyBorder="1"/>
    <xf numFmtId="1" fontId="0" fillId="10" borderId="9" xfId="0" applyNumberFormat="1" applyFont="1" applyFill="1" applyBorder="1" applyAlignment="1">
      <alignment horizontal="center" vertical="center" wrapText="1" readingOrder="1"/>
    </xf>
    <xf numFmtId="0" fontId="5" fillId="8" borderId="9" xfId="0" applyFont="1" applyFill="1" applyBorder="1" applyAlignment="1">
      <alignment vertical="center"/>
    </xf>
    <xf numFmtId="0" fontId="8" fillId="9" borderId="12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vertical="center"/>
    </xf>
    <xf numFmtId="0" fontId="8" fillId="9" borderId="1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vertical="center"/>
    </xf>
    <xf numFmtId="1" fontId="5" fillId="8" borderId="20" xfId="0" applyNumberFormat="1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5" fillId="12" borderId="9" xfId="0" applyFont="1" applyFill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5" fillId="12" borderId="20" xfId="0" applyFont="1" applyFill="1" applyBorder="1" applyAlignment="1">
      <alignment vertical="center"/>
    </xf>
    <xf numFmtId="0" fontId="28" fillId="0" borderId="9" xfId="0" applyFont="1" applyBorder="1" applyAlignment="1">
      <alignment horizontal="center"/>
    </xf>
    <xf numFmtId="0" fontId="5" fillId="12" borderId="21" xfId="0" applyFont="1" applyFill="1" applyBorder="1" applyAlignment="1">
      <alignment vertical="center"/>
    </xf>
    <xf numFmtId="0" fontId="5" fillId="12" borderId="22" xfId="0" applyFont="1" applyFill="1" applyBorder="1" applyAlignment="1">
      <alignment vertical="center"/>
    </xf>
    <xf numFmtId="0" fontId="0" fillId="0" borderId="3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" fontId="5" fillId="13" borderId="20" xfId="0" applyNumberFormat="1" applyFont="1" applyFill="1" applyBorder="1" applyAlignment="1">
      <alignment horizontal="center" vertical="center"/>
    </xf>
    <xf numFmtId="1" fontId="5" fillId="13" borderId="9" xfId="0" applyNumberFormat="1" applyFont="1" applyFill="1" applyBorder="1" applyAlignment="1">
      <alignment horizontal="center" vertical="center"/>
    </xf>
    <xf numFmtId="1" fontId="0" fillId="0" borderId="30" xfId="0" applyNumberFormat="1" applyFont="1" applyBorder="1" applyAlignment="1">
      <alignment horizontal="center"/>
    </xf>
    <xf numFmtId="1" fontId="0" fillId="9" borderId="20" xfId="0" applyNumberFormat="1" applyFont="1" applyFill="1" applyBorder="1" applyAlignment="1">
      <alignment horizontal="center" vertical="center" wrapText="1" readingOrder="1"/>
    </xf>
    <xf numFmtId="1" fontId="0" fillId="0" borderId="15" xfId="0" applyNumberFormat="1" applyFont="1" applyBorder="1" applyAlignment="1">
      <alignment horizontal="center"/>
    </xf>
    <xf numFmtId="1" fontId="28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8" fillId="0" borderId="9" xfId="0" applyNumberFormat="1" applyFont="1" applyBorder="1" applyAlignment="1">
      <alignment horizontal="center" vertical="center"/>
    </xf>
    <xf numFmtId="0" fontId="5" fillId="8" borderId="38" xfId="0" applyFont="1" applyFill="1" applyBorder="1"/>
    <xf numFmtId="0" fontId="5" fillId="2" borderId="9" xfId="0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5" fillId="2" borderId="20" xfId="0" applyFont="1" applyFill="1" applyBorder="1" applyAlignment="1">
      <alignment vertical="center"/>
    </xf>
    <xf numFmtId="0" fontId="0" fillId="0" borderId="0" xfId="0" applyFont="1" applyAlignment="1">
      <alignment horizontal="left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1" fontId="8" fillId="2" borderId="20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8" fillId="9" borderId="20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2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40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27" fillId="0" borderId="9" xfId="0" applyFont="1" applyBorder="1"/>
    <xf numFmtId="0" fontId="8" fillId="0" borderId="9" xfId="0" applyFont="1" applyBorder="1"/>
    <xf numFmtId="0" fontId="0" fillId="0" borderId="9" xfId="0" applyFont="1" applyBorder="1"/>
    <xf numFmtId="0" fontId="32" fillId="0" borderId="9" xfId="0" applyFont="1" applyBorder="1"/>
    <xf numFmtId="0" fontId="5" fillId="7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3" xfId="0" applyFont="1" applyBorder="1" applyAlignment="1">
      <alignment horizontal="left"/>
    </xf>
    <xf numFmtId="0" fontId="5" fillId="8" borderId="21" xfId="0" applyFont="1" applyFill="1" applyBorder="1"/>
    <xf numFmtId="0" fontId="5" fillId="8" borderId="9" xfId="0" applyFont="1" applyFill="1" applyBorder="1" applyAlignment="1">
      <alignment horizontal="center" vertical="center"/>
    </xf>
    <xf numFmtId="0" fontId="5" fillId="9" borderId="9" xfId="0" applyFont="1" applyFill="1" applyBorder="1"/>
    <xf numFmtId="0" fontId="26" fillId="0" borderId="7" xfId="0" applyFont="1" applyBorder="1"/>
    <xf numFmtId="1" fontId="5" fillId="0" borderId="9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 wrapText="1" readingOrder="1"/>
    </xf>
    <xf numFmtId="1" fontId="5" fillId="12" borderId="20" xfId="0" applyNumberFormat="1" applyFont="1" applyFill="1" applyBorder="1" applyAlignment="1">
      <alignment horizontal="center" vertical="center"/>
    </xf>
    <xf numFmtId="1" fontId="5" fillId="12" borderId="9" xfId="0" applyNumberFormat="1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0" fillId="0" borderId="6" xfId="0" applyFont="1" applyBorder="1"/>
    <xf numFmtId="0" fontId="5" fillId="9" borderId="34" xfId="0" applyFont="1" applyFill="1" applyBorder="1" applyAlignment="1">
      <alignment horizontal="center" vertical="center"/>
    </xf>
    <xf numFmtId="1" fontId="5" fillId="9" borderId="9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0" fontId="5" fillId="15" borderId="9" xfId="0" applyFont="1" applyFill="1" applyBorder="1" applyAlignment="1">
      <alignment horizontal="center" vertical="center"/>
    </xf>
    <xf numFmtId="0" fontId="26" fillId="0" borderId="44" xfId="1" applyFont="1" applyBorder="1"/>
    <xf numFmtId="0" fontId="5" fillId="13" borderId="22" xfId="0" applyFont="1" applyFill="1" applyBorder="1" applyAlignment="1">
      <alignment horizontal="center"/>
    </xf>
    <xf numFmtId="1" fontId="5" fillId="8" borderId="43" xfId="0" applyNumberFormat="1" applyFont="1" applyFill="1" applyBorder="1" applyAlignment="1">
      <alignment horizontal="center"/>
    </xf>
    <xf numFmtId="1" fontId="5" fillId="13" borderId="19" xfId="0" applyNumberFormat="1" applyFont="1" applyFill="1" applyBorder="1" applyAlignment="1">
      <alignment horizontal="center"/>
    </xf>
    <xf numFmtId="0" fontId="5" fillId="13" borderId="19" xfId="0" applyFont="1" applyFill="1" applyBorder="1" applyAlignment="1">
      <alignment horizontal="center"/>
    </xf>
    <xf numFmtId="0" fontId="5" fillId="13" borderId="32" xfId="0" applyFont="1" applyFill="1" applyBorder="1" applyAlignment="1">
      <alignment horizontal="center"/>
    </xf>
    <xf numFmtId="0" fontId="5" fillId="13" borderId="31" xfId="0" applyFont="1" applyFill="1" applyBorder="1" applyAlignment="1">
      <alignment horizontal="center"/>
    </xf>
    <xf numFmtId="1" fontId="5" fillId="13" borderId="44" xfId="0" applyNumberFormat="1" applyFont="1" applyFill="1" applyBorder="1" applyAlignment="1">
      <alignment horizontal="center"/>
    </xf>
    <xf numFmtId="1" fontId="0" fillId="0" borderId="34" xfId="0" applyNumberFormat="1" applyFont="1" applyBorder="1" applyAlignment="1">
      <alignment horizontal="center" vertical="center" wrapText="1" readingOrder="1"/>
    </xf>
    <xf numFmtId="1" fontId="0" fillId="9" borderId="44" xfId="0" applyNumberFormat="1" applyFont="1" applyFill="1" applyBorder="1" applyAlignment="1">
      <alignment horizontal="center" vertical="center" wrapText="1" readingOrder="1"/>
    </xf>
    <xf numFmtId="0" fontId="5" fillId="7" borderId="34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22" fillId="0" borderId="0" xfId="0" applyFont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23" xfId="0" applyFont="1" applyBorder="1" applyAlignment="1">
      <alignment vertical="center"/>
    </xf>
    <xf numFmtId="0" fontId="9" fillId="0" borderId="24" xfId="0" applyFont="1" applyBorder="1" applyAlignment="1"/>
    <xf numFmtId="0" fontId="5" fillId="0" borderId="23" xfId="0" applyFont="1" applyBorder="1" applyAlignment="1">
      <alignment vertical="center"/>
    </xf>
    <xf numFmtId="0" fontId="5" fillId="0" borderId="20" xfId="0" applyFont="1" applyBorder="1"/>
    <xf numFmtId="0" fontId="5" fillId="16" borderId="9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 vertical="center"/>
    </xf>
    <xf numFmtId="0" fontId="5" fillId="0" borderId="42" xfId="3" applyFont="1"/>
    <xf numFmtId="0" fontId="2" fillId="0" borderId="42" xfId="3" applyFont="1"/>
    <xf numFmtId="0" fontId="0" fillId="0" borderId="42" xfId="3" applyFont="1" applyAlignment="1"/>
    <xf numFmtId="0" fontId="8" fillId="0" borderId="42" xfId="3" applyFont="1"/>
    <xf numFmtId="0" fontId="7" fillId="0" borderId="42" xfId="3" applyFont="1"/>
    <xf numFmtId="1" fontId="5" fillId="0" borderId="42" xfId="3" applyNumberFormat="1" applyFont="1"/>
    <xf numFmtId="0" fontId="16" fillId="0" borderId="42" xfId="3" applyFont="1"/>
    <xf numFmtId="0" fontId="17" fillId="0" borderId="42" xfId="3" applyFont="1"/>
    <xf numFmtId="0" fontId="8" fillId="2" borderId="29" xfId="3" applyFont="1" applyFill="1" applyBorder="1" applyAlignment="1">
      <alignment horizontal="center" vertical="center"/>
    </xf>
    <xf numFmtId="0" fontId="5" fillId="0" borderId="42" xfId="3" applyFont="1" applyAlignment="1">
      <alignment horizontal="center" vertical="center" wrapText="1"/>
    </xf>
    <xf numFmtId="0" fontId="8" fillId="2" borderId="32" xfId="3" applyFont="1" applyFill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5" fillId="0" borderId="42" xfId="3" applyFont="1" applyAlignment="1">
      <alignment horizontal="right" vertical="center"/>
    </xf>
    <xf numFmtId="0" fontId="5" fillId="0" borderId="20" xfId="3" applyFont="1" applyBorder="1"/>
    <xf numFmtId="0" fontId="5" fillId="5" borderId="20" xfId="3" applyFont="1" applyFill="1" applyBorder="1" applyAlignment="1">
      <alignment vertical="center" wrapText="1"/>
    </xf>
    <xf numFmtId="0" fontId="5" fillId="5" borderId="32" xfId="3" applyFont="1" applyFill="1" applyBorder="1" applyAlignment="1">
      <alignment vertical="center" wrapText="1"/>
    </xf>
    <xf numFmtId="0" fontId="5" fillId="5" borderId="22" xfId="3" applyFont="1" applyFill="1" applyBorder="1" applyAlignment="1">
      <alignment horizontal="center" wrapText="1"/>
    </xf>
    <xf numFmtId="0" fontId="5" fillId="6" borderId="9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0" borderId="42" xfId="3" applyFont="1" applyAlignment="1">
      <alignment horizontal="center" vertical="center"/>
    </xf>
    <xf numFmtId="0" fontId="5" fillId="0" borderId="9" xfId="3" applyFont="1" applyBorder="1"/>
    <xf numFmtId="0" fontId="8" fillId="5" borderId="21" xfId="3" applyFont="1" applyFill="1" applyBorder="1" applyAlignment="1">
      <alignment vertical="center" wrapText="1"/>
    </xf>
    <xf numFmtId="0" fontId="36" fillId="0" borderId="9" xfId="3" applyFont="1" applyBorder="1"/>
    <xf numFmtId="0" fontId="5" fillId="0" borderId="9" xfId="3" applyFont="1" applyBorder="1" applyAlignment="1">
      <alignment horizontal="center" vertical="center"/>
    </xf>
    <xf numFmtId="0" fontId="5" fillId="0" borderId="42" xfId="3" applyFont="1" applyAlignment="1"/>
    <xf numFmtId="0" fontId="5" fillId="5" borderId="21" xfId="3" applyFont="1" applyFill="1" applyBorder="1" applyAlignment="1">
      <alignment vertical="center" wrapText="1"/>
    </xf>
    <xf numFmtId="0" fontId="5" fillId="7" borderId="9" xfId="3" applyFont="1" applyFill="1" applyBorder="1" applyAlignment="1">
      <alignment horizontal="center" vertical="center"/>
    </xf>
    <xf numFmtId="2" fontId="37" fillId="0" borderId="42" xfId="3" applyNumberFormat="1" applyFont="1" applyAlignment="1">
      <alignment wrapText="1"/>
    </xf>
    <xf numFmtId="2" fontId="27" fillId="0" borderId="42" xfId="3" applyNumberFormat="1" applyFont="1" applyAlignment="1">
      <alignment wrapText="1"/>
    </xf>
    <xf numFmtId="0" fontId="5" fillId="0" borderId="19" xfId="3" applyFont="1" applyBorder="1" applyAlignment="1">
      <alignment horizontal="right"/>
    </xf>
    <xf numFmtId="0" fontId="5" fillId="0" borderId="9" xfId="3" applyFont="1" applyBorder="1" applyAlignment="1">
      <alignment vertical="center" wrapText="1"/>
    </xf>
    <xf numFmtId="0" fontId="5" fillId="18" borderId="9" xfId="3" applyFont="1" applyFill="1" applyBorder="1" applyAlignment="1">
      <alignment horizontal="center" vertical="center"/>
    </xf>
    <xf numFmtId="0" fontId="5" fillId="3" borderId="19" xfId="3" applyFont="1" applyFill="1" applyBorder="1" applyAlignment="1">
      <alignment horizontal="center" vertical="center"/>
    </xf>
    <xf numFmtId="0" fontId="5" fillId="0" borderId="9" xfId="3" applyFont="1" applyBorder="1" applyAlignment="1">
      <alignment horizontal="right"/>
    </xf>
    <xf numFmtId="0" fontId="5" fillId="11" borderId="20" xfId="3" applyFont="1" applyFill="1" applyBorder="1" applyAlignment="1">
      <alignment horizontal="center" vertical="center"/>
    </xf>
    <xf numFmtId="0" fontId="5" fillId="11" borderId="9" xfId="3" applyFont="1" applyFill="1" applyBorder="1" applyAlignment="1">
      <alignment horizontal="center" vertical="center"/>
    </xf>
    <xf numFmtId="0" fontId="5" fillId="0" borderId="42" xfId="3" applyFont="1" applyAlignment="1">
      <alignment horizontal="left"/>
    </xf>
    <xf numFmtId="0" fontId="8" fillId="5" borderId="9" xfId="3" applyFont="1" applyFill="1" applyBorder="1"/>
    <xf numFmtId="1" fontId="5" fillId="0" borderId="9" xfId="3" applyNumberFormat="1" applyFont="1" applyBorder="1" applyAlignment="1">
      <alignment horizontal="center" vertical="center" wrapText="1" readingOrder="1"/>
    </xf>
    <xf numFmtId="0" fontId="5" fillId="3" borderId="22" xfId="3" applyFont="1" applyFill="1" applyBorder="1" applyAlignment="1">
      <alignment horizontal="center" vertical="center"/>
    </xf>
    <xf numFmtId="0" fontId="37" fillId="0" borderId="42" xfId="3" applyFont="1"/>
    <xf numFmtId="0" fontId="8" fillId="0" borderId="9" xfId="3" applyFont="1" applyBorder="1"/>
    <xf numFmtId="1" fontId="5" fillId="9" borderId="9" xfId="3" applyNumberFormat="1" applyFont="1" applyFill="1" applyBorder="1" applyAlignment="1">
      <alignment horizontal="center" vertical="center" wrapText="1" readingOrder="1"/>
    </xf>
    <xf numFmtId="0" fontId="5" fillId="0" borderId="19" xfId="3" applyFont="1" applyBorder="1"/>
    <xf numFmtId="0" fontId="8" fillId="0" borderId="34" xfId="3" applyFont="1" applyBorder="1" applyAlignment="1">
      <alignment horizontal="left" vertical="center"/>
    </xf>
    <xf numFmtId="1" fontId="5" fillId="9" borderId="34" xfId="3" applyNumberFormat="1" applyFont="1" applyFill="1" applyBorder="1" applyAlignment="1">
      <alignment horizontal="center" vertical="center" wrapText="1" readingOrder="1"/>
    </xf>
    <xf numFmtId="1" fontId="5" fillId="9" borderId="34" xfId="3" applyNumberFormat="1" applyFont="1" applyFill="1" applyBorder="1" applyAlignment="1">
      <alignment horizontal="left" vertical="center" wrapText="1" readingOrder="1"/>
    </xf>
    <xf numFmtId="0" fontId="5" fillId="3" borderId="34" xfId="3" applyFont="1" applyFill="1" applyBorder="1" applyAlignment="1">
      <alignment horizontal="center" vertical="center"/>
    </xf>
    <xf numFmtId="0" fontId="5" fillId="8" borderId="9" xfId="3" applyFont="1" applyFill="1" applyBorder="1"/>
    <xf numFmtId="0" fontId="5" fillId="8" borderId="43" xfId="3" applyFont="1" applyFill="1" applyBorder="1"/>
    <xf numFmtId="0" fontId="5" fillId="8" borderId="42" xfId="3" applyFont="1" applyFill="1" applyBorder="1"/>
    <xf numFmtId="1" fontId="5" fillId="8" borderId="9" xfId="3" applyNumberFormat="1" applyFont="1" applyFill="1" applyBorder="1" applyAlignment="1">
      <alignment horizontal="center" vertical="center"/>
    </xf>
    <xf numFmtId="0" fontId="8" fillId="0" borderId="22" xfId="3" applyFont="1" applyBorder="1"/>
    <xf numFmtId="1" fontId="5" fillId="10" borderId="9" xfId="3" applyNumberFormat="1" applyFont="1" applyFill="1" applyBorder="1" applyAlignment="1">
      <alignment horizontal="center" vertical="center" wrapText="1" readingOrder="1"/>
    </xf>
    <xf numFmtId="0" fontId="5" fillId="8" borderId="9" xfId="3" applyFont="1" applyFill="1" applyBorder="1" applyAlignment="1">
      <alignment vertical="center"/>
    </xf>
    <xf numFmtId="0" fontId="5" fillId="8" borderId="31" xfId="3" applyFont="1" applyFill="1" applyBorder="1" applyAlignment="1">
      <alignment vertical="center"/>
    </xf>
    <xf numFmtId="0" fontId="5" fillId="8" borderId="42" xfId="3" applyFont="1" applyFill="1" applyBorder="1" applyAlignment="1">
      <alignment vertical="center"/>
    </xf>
    <xf numFmtId="1" fontId="5" fillId="8" borderId="20" xfId="3" applyNumberFormat="1" applyFont="1" applyFill="1" applyBorder="1" applyAlignment="1">
      <alignment horizontal="center" vertical="center"/>
    </xf>
    <xf numFmtId="0" fontId="5" fillId="12" borderId="9" xfId="3" applyFont="1" applyFill="1" applyBorder="1" applyAlignment="1">
      <alignment vertical="center"/>
    </xf>
    <xf numFmtId="0" fontId="5" fillId="12" borderId="20" xfId="3" applyFont="1" applyFill="1" applyBorder="1" applyAlignment="1">
      <alignment vertical="center"/>
    </xf>
    <xf numFmtId="0" fontId="5" fillId="12" borderId="21" xfId="3" applyFont="1" applyFill="1" applyBorder="1" applyAlignment="1">
      <alignment vertical="center"/>
    </xf>
    <xf numFmtId="0" fontId="5" fillId="12" borderId="22" xfId="3" applyFont="1" applyFill="1" applyBorder="1" applyAlignment="1">
      <alignment vertical="center"/>
    </xf>
    <xf numFmtId="1" fontId="5" fillId="19" borderId="20" xfId="3" applyNumberFormat="1" applyFont="1" applyFill="1" applyBorder="1" applyAlignment="1">
      <alignment horizontal="center" vertical="center"/>
    </xf>
    <xf numFmtId="1" fontId="5" fillId="19" borderId="9" xfId="3" applyNumberFormat="1" applyFont="1" applyFill="1" applyBorder="1" applyAlignment="1">
      <alignment horizontal="center" vertical="center"/>
    </xf>
    <xf numFmtId="0" fontId="5" fillId="19" borderId="9" xfId="3" applyFont="1" applyFill="1" applyBorder="1" applyAlignment="1">
      <alignment horizontal="center"/>
    </xf>
    <xf numFmtId="1" fontId="8" fillId="0" borderId="9" xfId="3" applyNumberFormat="1" applyFont="1" applyBorder="1" applyAlignment="1">
      <alignment horizontal="center" vertical="center"/>
    </xf>
    <xf numFmtId="0" fontId="5" fillId="2" borderId="9" xfId="3" applyFont="1" applyFill="1" applyBorder="1" applyAlignment="1">
      <alignment vertical="center"/>
    </xf>
    <xf numFmtId="0" fontId="5" fillId="2" borderId="20" xfId="3" applyFont="1" applyFill="1" applyBorder="1" applyAlignment="1">
      <alignment vertical="center"/>
    </xf>
    <xf numFmtId="0" fontId="5" fillId="2" borderId="21" xfId="3" applyFont="1" applyFill="1" applyBorder="1" applyAlignment="1">
      <alignment vertical="center"/>
    </xf>
    <xf numFmtId="0" fontId="5" fillId="2" borderId="22" xfId="3" applyFont="1" applyFill="1" applyBorder="1" applyAlignment="1">
      <alignment vertical="center"/>
    </xf>
    <xf numFmtId="1" fontId="8" fillId="2" borderId="20" xfId="3" applyNumberFormat="1" applyFont="1" applyFill="1" applyBorder="1" applyAlignment="1">
      <alignment horizontal="center" vertical="center"/>
    </xf>
    <xf numFmtId="1" fontId="8" fillId="2" borderId="9" xfId="3" applyNumberFormat="1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9" borderId="20" xfId="3" applyFont="1" applyFill="1" applyBorder="1" applyAlignment="1">
      <alignment horizontal="center" vertical="center"/>
    </xf>
    <xf numFmtId="0" fontId="38" fillId="0" borderId="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42" xfId="3" applyFont="1" applyAlignment="1">
      <alignment vertical="center"/>
    </xf>
    <xf numFmtId="0" fontId="39" fillId="0" borderId="42" xfId="4"/>
    <xf numFmtId="0" fontId="2" fillId="0" borderId="42" xfId="4" applyFont="1"/>
    <xf numFmtId="0" fontId="5" fillId="0" borderId="42" xfId="4" applyFont="1"/>
    <xf numFmtId="0" fontId="10" fillId="0" borderId="42" xfId="4" applyFont="1"/>
    <xf numFmtId="0" fontId="10" fillId="0" borderId="42" xfId="4" applyFont="1" applyAlignment="1">
      <alignment horizontal="center"/>
    </xf>
    <xf numFmtId="0" fontId="8" fillId="0" borderId="42" xfId="4" applyFont="1"/>
    <xf numFmtId="0" fontId="7" fillId="0" borderId="42" xfId="4" applyFont="1"/>
    <xf numFmtId="1" fontId="5" fillId="0" borderId="42" xfId="4" applyNumberFormat="1" applyFont="1"/>
    <xf numFmtId="0" fontId="16" fillId="0" borderId="42" xfId="4" applyFont="1"/>
    <xf numFmtId="0" fontId="17" fillId="0" borderId="42" xfId="4" applyFont="1"/>
    <xf numFmtId="0" fontId="5" fillId="0" borderId="42" xfId="4" applyFont="1" applyAlignment="1">
      <alignment horizontal="center" vertical="center" wrapText="1"/>
    </xf>
    <xf numFmtId="0" fontId="8" fillId="0" borderId="44" xfId="4" applyFont="1" applyBorder="1" applyAlignment="1">
      <alignment horizontal="center" vertical="center"/>
    </xf>
    <xf numFmtId="0" fontId="8" fillId="0" borderId="44" xfId="4" applyFont="1" applyBorder="1" applyAlignment="1">
      <alignment horizontal="center" vertical="center" wrapText="1"/>
    </xf>
    <xf numFmtId="0" fontId="5" fillId="0" borderId="42" xfId="4" applyFont="1" applyAlignment="1">
      <alignment horizontal="right" vertical="center"/>
    </xf>
    <xf numFmtId="0" fontId="5" fillId="0" borderId="55" xfId="4" applyFont="1" applyBorder="1" applyAlignment="1">
      <alignment horizontal="right"/>
    </xf>
    <xf numFmtId="0" fontId="5" fillId="21" borderId="55" xfId="4" applyFont="1" applyFill="1" applyBorder="1"/>
    <xf numFmtId="0" fontId="5" fillId="21" borderId="54" xfId="4" applyFont="1" applyFill="1" applyBorder="1"/>
    <xf numFmtId="0" fontId="5" fillId="21" borderId="56" xfId="4" applyFont="1" applyFill="1" applyBorder="1" applyAlignment="1">
      <alignment horizontal="center"/>
    </xf>
    <xf numFmtId="0" fontId="5" fillId="22" borderId="44" xfId="4" applyFont="1" applyFill="1" applyBorder="1" applyAlignment="1">
      <alignment horizontal="center"/>
    </xf>
    <xf numFmtId="0" fontId="5" fillId="23" borderId="44" xfId="4" applyFont="1" applyFill="1" applyBorder="1" applyAlignment="1">
      <alignment horizontal="center"/>
    </xf>
    <xf numFmtId="0" fontId="5" fillId="24" borderId="44" xfId="4" applyFont="1" applyFill="1" applyBorder="1" applyAlignment="1">
      <alignment horizontal="center"/>
    </xf>
    <xf numFmtId="0" fontId="5" fillId="0" borderId="42" xfId="4" applyFont="1" applyAlignment="1">
      <alignment horizontal="center" vertical="center"/>
    </xf>
    <xf numFmtId="0" fontId="5" fillId="0" borderId="44" xfId="4" applyFont="1" applyBorder="1"/>
    <xf numFmtId="0" fontId="8" fillId="21" borderId="54" xfId="4" applyFont="1" applyFill="1" applyBorder="1"/>
    <xf numFmtId="0" fontId="16" fillId="0" borderId="44" xfId="4" applyFont="1" applyBorder="1"/>
    <xf numFmtId="0" fontId="39" fillId="0" borderId="42" xfId="4" applyFont="1"/>
    <xf numFmtId="0" fontId="26" fillId="0" borderId="42" xfId="4" applyFont="1"/>
    <xf numFmtId="0" fontId="5" fillId="26" borderId="44" xfId="4" applyFont="1" applyFill="1" applyBorder="1" applyAlignment="1">
      <alignment horizontal="center"/>
    </xf>
    <xf numFmtId="2" fontId="27" fillId="0" borderId="42" xfId="4" applyNumberFormat="1" applyFont="1" applyAlignment="1">
      <alignment wrapText="1"/>
    </xf>
    <xf numFmtId="0" fontId="5" fillId="27" borderId="45" xfId="4" applyFont="1" applyFill="1" applyBorder="1" applyAlignment="1">
      <alignment horizontal="left"/>
    </xf>
    <xf numFmtId="0" fontId="5" fillId="27" borderId="48" xfId="4" applyFont="1" applyFill="1" applyBorder="1" applyAlignment="1">
      <alignment horizontal="left"/>
    </xf>
    <xf numFmtId="0" fontId="5" fillId="27" borderId="44" xfId="4" applyFont="1" applyFill="1" applyBorder="1" applyAlignment="1">
      <alignment horizontal="center"/>
    </xf>
    <xf numFmtId="0" fontId="5" fillId="0" borderId="53" xfId="4" applyFont="1" applyBorder="1" applyAlignment="1">
      <alignment horizontal="right"/>
    </xf>
    <xf numFmtId="0" fontId="5" fillId="28" borderId="44" xfId="4" applyFont="1" applyFill="1" applyBorder="1" applyAlignment="1">
      <alignment horizontal="center"/>
    </xf>
    <xf numFmtId="0" fontId="5" fillId="0" borderId="44" xfId="4" applyFont="1" applyBorder="1" applyAlignment="1">
      <alignment horizontal="right"/>
    </xf>
    <xf numFmtId="0" fontId="5" fillId="29" borderId="44" xfId="4" applyFont="1" applyFill="1" applyBorder="1" applyAlignment="1">
      <alignment horizontal="center"/>
    </xf>
    <xf numFmtId="0" fontId="39" fillId="0" borderId="42" xfId="4" applyFont="1" applyAlignment="1">
      <alignment horizontal="left"/>
    </xf>
    <xf numFmtId="0" fontId="5" fillId="0" borderId="44" xfId="4" applyFont="1" applyBorder="1" applyAlignment="1">
      <alignment horizontal="center" vertical="center"/>
    </xf>
    <xf numFmtId="1" fontId="39" fillId="22" borderId="44" xfId="4" applyNumberFormat="1" applyFont="1" applyFill="1" applyBorder="1" applyAlignment="1">
      <alignment horizontal="center"/>
    </xf>
    <xf numFmtId="1" fontId="39" fillId="0" borderId="44" xfId="4" applyNumberFormat="1" applyFont="1" applyBorder="1" applyAlignment="1">
      <alignment horizontal="center"/>
    </xf>
    <xf numFmtId="1" fontId="39" fillId="23" borderId="44" xfId="4" applyNumberFormat="1" applyFont="1" applyFill="1" applyBorder="1" applyAlignment="1">
      <alignment horizontal="center"/>
    </xf>
    <xf numFmtId="0" fontId="5" fillId="26" borderId="42" xfId="4" applyFont="1" applyFill="1" applyBorder="1"/>
    <xf numFmtId="1" fontId="39" fillId="28" borderId="44" xfId="4" applyNumberFormat="1" applyFont="1" applyFill="1" applyBorder="1" applyAlignment="1">
      <alignment horizontal="center"/>
    </xf>
    <xf numFmtId="0" fontId="5" fillId="26" borderId="53" xfId="4" applyFont="1" applyFill="1" applyBorder="1"/>
    <xf numFmtId="0" fontId="5" fillId="26" borderId="54" xfId="4" applyFont="1" applyFill="1" applyBorder="1"/>
    <xf numFmtId="1" fontId="5" fillId="26" borderId="51" xfId="4" applyNumberFormat="1" applyFont="1" applyFill="1" applyBorder="1" applyAlignment="1">
      <alignment horizontal="center"/>
    </xf>
    <xf numFmtId="0" fontId="5" fillId="31" borderId="44" xfId="4" applyFont="1" applyFill="1" applyBorder="1"/>
    <xf numFmtId="0" fontId="5" fillId="31" borderId="54" xfId="4" applyFont="1" applyFill="1" applyBorder="1"/>
    <xf numFmtId="0" fontId="5" fillId="31" borderId="48" xfId="4" applyFont="1" applyFill="1" applyBorder="1"/>
    <xf numFmtId="1" fontId="5" fillId="32" borderId="44" xfId="4" applyNumberFormat="1" applyFont="1" applyFill="1" applyBorder="1" applyAlignment="1">
      <alignment horizontal="center"/>
    </xf>
    <xf numFmtId="0" fontId="5" fillId="32" borderId="46" xfId="4" applyFont="1" applyFill="1" applyBorder="1" applyAlignment="1">
      <alignment horizontal="center"/>
    </xf>
    <xf numFmtId="1" fontId="5" fillId="32" borderId="53" xfId="4" applyNumberFormat="1" applyFont="1" applyFill="1" applyBorder="1" applyAlignment="1">
      <alignment horizontal="center"/>
    </xf>
    <xf numFmtId="0" fontId="5" fillId="32" borderId="53" xfId="4" applyFont="1" applyFill="1" applyBorder="1" applyAlignment="1">
      <alignment horizontal="center"/>
    </xf>
    <xf numFmtId="0" fontId="5" fillId="32" borderId="54" xfId="4" applyFont="1" applyFill="1" applyBorder="1" applyAlignment="1">
      <alignment horizontal="center"/>
    </xf>
    <xf numFmtId="0" fontId="5" fillId="32" borderId="55" xfId="4" applyFont="1" applyFill="1" applyBorder="1" applyAlignment="1">
      <alignment horizontal="center"/>
    </xf>
    <xf numFmtId="0" fontId="5" fillId="32" borderId="44" xfId="4" applyFont="1" applyFill="1" applyBorder="1" applyAlignment="1">
      <alignment horizontal="center"/>
    </xf>
    <xf numFmtId="1" fontId="8" fillId="0" borderId="44" xfId="4" applyNumberFormat="1" applyFont="1" applyBorder="1" applyAlignment="1">
      <alignment horizontal="center"/>
    </xf>
    <xf numFmtId="1" fontId="5" fillId="0" borderId="44" xfId="4" applyNumberFormat="1" applyFont="1" applyBorder="1" applyAlignment="1">
      <alignment horizontal="center"/>
    </xf>
    <xf numFmtId="0" fontId="5" fillId="20" borderId="44" xfId="4" applyFont="1" applyFill="1" applyBorder="1"/>
    <xf numFmtId="0" fontId="5" fillId="20" borderId="54" xfId="4" applyFont="1" applyFill="1" applyBorder="1"/>
    <xf numFmtId="0" fontId="5" fillId="20" borderId="56" xfId="4" applyFont="1" applyFill="1" applyBorder="1"/>
    <xf numFmtId="1" fontId="5" fillId="33" borderId="44" xfId="4" applyNumberFormat="1" applyFont="1" applyFill="1" applyBorder="1" applyAlignment="1">
      <alignment horizontal="center"/>
    </xf>
    <xf numFmtId="1" fontId="8" fillId="20" borderId="44" xfId="4" applyNumberFormat="1" applyFont="1" applyFill="1" applyBorder="1" applyAlignment="1">
      <alignment horizontal="center"/>
    </xf>
    <xf numFmtId="0" fontId="8" fillId="23" borderId="54" xfId="4" applyFont="1" applyFill="1" applyBorder="1" applyAlignment="1">
      <alignment horizontal="center" vertical="center"/>
    </xf>
    <xf numFmtId="0" fontId="8" fillId="23" borderId="55" xfId="4" applyFont="1" applyFill="1" applyBorder="1" applyAlignment="1">
      <alignment horizontal="center" vertical="center"/>
    </xf>
    <xf numFmtId="0" fontId="8" fillId="23" borderId="54" xfId="4" applyFont="1" applyFill="1" applyBorder="1" applyAlignment="1">
      <alignment horizontal="center"/>
    </xf>
    <xf numFmtId="0" fontId="8" fillId="23" borderId="55" xfId="4" applyFont="1" applyFill="1" applyBorder="1" applyAlignment="1">
      <alignment horizontal="center"/>
    </xf>
    <xf numFmtId="0" fontId="39" fillId="0" borderId="44" xfId="4" applyFont="1" applyBorder="1" applyAlignment="1">
      <alignment horizontal="center"/>
    </xf>
    <xf numFmtId="0" fontId="28" fillId="0" borderId="44" xfId="4" applyFont="1" applyBorder="1" applyAlignment="1">
      <alignment horizontal="center"/>
    </xf>
    <xf numFmtId="0" fontId="39" fillId="0" borderId="54" xfId="4" applyFont="1" applyBorder="1" applyAlignment="1">
      <alignment horizontal="center"/>
    </xf>
    <xf numFmtId="0" fontId="39" fillId="0" borderId="55" xfId="4" applyFont="1" applyBorder="1" applyAlignment="1">
      <alignment horizontal="center"/>
    </xf>
    <xf numFmtId="0" fontId="5" fillId="0" borderId="42" xfId="4" applyFont="1" applyAlignment="1">
      <alignment vertical="center"/>
    </xf>
    <xf numFmtId="1" fontId="39" fillId="0" borderId="54" xfId="4" applyNumberFormat="1" applyFont="1" applyBorder="1" applyAlignment="1">
      <alignment horizontal="center"/>
    </xf>
    <xf numFmtId="1" fontId="39" fillId="0" borderId="55" xfId="4" applyNumberFormat="1" applyFont="1" applyBorder="1" applyAlignment="1">
      <alignment horizontal="center"/>
    </xf>
    <xf numFmtId="1" fontId="28" fillId="0" borderId="44" xfId="4" applyNumberFormat="1" applyFont="1" applyBorder="1" applyAlignment="1">
      <alignment horizontal="center"/>
    </xf>
    <xf numFmtId="1" fontId="8" fillId="20" borderId="54" xfId="4" applyNumberFormat="1" applyFont="1" applyFill="1" applyBorder="1" applyAlignment="1">
      <alignment horizontal="center"/>
    </xf>
    <xf numFmtId="0" fontId="39" fillId="0" borderId="42" xfId="4" applyFont="1" applyAlignment="1">
      <alignment horizontal="right"/>
    </xf>
    <xf numFmtId="0" fontId="39" fillId="0" borderId="42" xfId="4" applyFont="1" applyAlignment="1">
      <alignment horizontal="center"/>
    </xf>
    <xf numFmtId="0" fontId="5" fillId="0" borderId="44" xfId="4" applyFont="1" applyBorder="1" applyAlignment="1">
      <alignment horizontal="center"/>
    </xf>
    <xf numFmtId="0" fontId="41" fillId="22" borderId="44" xfId="4" applyFont="1" applyFill="1" applyBorder="1" applyAlignment="1">
      <alignment horizontal="center"/>
    </xf>
    <xf numFmtId="0" fontId="39" fillId="22" borderId="44" xfId="4" applyFill="1" applyBorder="1" applyAlignment="1">
      <alignment horizontal="center"/>
    </xf>
    <xf numFmtId="1" fontId="41" fillId="0" borderId="44" xfId="4" applyNumberFormat="1" applyFont="1" applyBorder="1" applyAlignment="1">
      <alignment horizontal="center"/>
    </xf>
    <xf numFmtId="0" fontId="41" fillId="0" borderId="44" xfId="4" applyFont="1" applyBorder="1" applyAlignment="1">
      <alignment horizontal="center"/>
    </xf>
    <xf numFmtId="1" fontId="41" fillId="22" borderId="44" xfId="4" applyNumberFormat="1" applyFont="1" applyFill="1" applyBorder="1" applyAlignment="1">
      <alignment horizontal="center"/>
    </xf>
    <xf numFmtId="0" fontId="26" fillId="0" borderId="45" xfId="4" applyFont="1" applyBorder="1"/>
    <xf numFmtId="0" fontId="39" fillId="0" borderId="44" xfId="4" applyBorder="1" applyAlignment="1">
      <alignment horizontal="center"/>
    </xf>
    <xf numFmtId="1" fontId="8" fillId="2" borderId="12" xfId="0" applyNumberFormat="1" applyFont="1" applyFill="1" applyBorder="1" applyAlignment="1">
      <alignment horizontal="center" vertical="center"/>
    </xf>
    <xf numFmtId="1" fontId="8" fillId="2" borderId="57" xfId="0" applyNumberFormat="1" applyFont="1" applyFill="1" applyBorder="1" applyAlignment="1">
      <alignment horizontal="center" vertical="center"/>
    </xf>
    <xf numFmtId="0" fontId="3" fillId="0" borderId="42" xfId="6" applyBorder="1" applyProtection="1"/>
    <xf numFmtId="0" fontId="5" fillId="0" borderId="20" xfId="3" applyFont="1" applyBorder="1"/>
    <xf numFmtId="0" fontId="5" fillId="0" borderId="20" xfId="3" applyFont="1" applyBorder="1" applyAlignment="1">
      <alignment vertical="center"/>
    </xf>
    <xf numFmtId="0" fontId="5" fillId="0" borderId="43" xfId="3" applyFont="1" applyBorder="1" applyAlignment="1">
      <alignment horizontal="center" vertical="center"/>
    </xf>
    <xf numFmtId="0" fontId="0" fillId="0" borderId="42" xfId="3" applyFont="1" applyAlignment="1">
      <alignment horizontal="left"/>
    </xf>
    <xf numFmtId="0" fontId="16" fillId="0" borderId="9" xfId="3" applyFont="1" applyBorder="1"/>
    <xf numFmtId="0" fontId="0" fillId="0" borderId="42" xfId="3" applyFont="1"/>
    <xf numFmtId="0" fontId="26" fillId="0" borderId="42" xfId="3" applyFont="1"/>
    <xf numFmtId="0" fontId="5" fillId="35" borderId="9" xfId="3" applyFont="1" applyFill="1" applyBorder="1" applyAlignment="1">
      <alignment horizontal="center" vertical="center"/>
    </xf>
    <xf numFmtId="0" fontId="26" fillId="5" borderId="9" xfId="3" applyFont="1" applyFill="1" applyBorder="1"/>
    <xf numFmtId="1" fontId="0" fillId="0" borderId="9" xfId="3" applyNumberFormat="1" applyFont="1" applyBorder="1" applyAlignment="1">
      <alignment horizontal="center" vertical="center" wrapText="1" readingOrder="1"/>
    </xf>
    <xf numFmtId="0" fontId="27" fillId="0" borderId="42" xfId="3" applyFont="1"/>
    <xf numFmtId="0" fontId="26" fillId="0" borderId="9" xfId="3" applyFont="1" applyBorder="1"/>
    <xf numFmtId="1" fontId="0" fillId="9" borderId="9" xfId="3" applyNumberFormat="1" applyFont="1" applyFill="1" applyBorder="1" applyAlignment="1">
      <alignment horizontal="center" vertical="center" wrapText="1" readingOrder="1"/>
    </xf>
    <xf numFmtId="0" fontId="26" fillId="0" borderId="34" xfId="3" applyFont="1" applyBorder="1" applyAlignment="1">
      <alignment horizontal="left" vertical="center"/>
    </xf>
    <xf numFmtId="1" fontId="0" fillId="9" borderId="34" xfId="3" applyNumberFormat="1" applyFont="1" applyFill="1" applyBorder="1" applyAlignment="1">
      <alignment horizontal="center" vertical="center" wrapText="1" readingOrder="1"/>
    </xf>
    <xf numFmtId="1" fontId="0" fillId="9" borderId="34" xfId="3" applyNumberFormat="1" applyFont="1" applyFill="1" applyBorder="1" applyAlignment="1">
      <alignment horizontal="left" vertical="center" wrapText="1" readingOrder="1"/>
    </xf>
    <xf numFmtId="0" fontId="26" fillId="0" borderId="22" xfId="3" applyFont="1" applyBorder="1"/>
    <xf numFmtId="1" fontId="0" fillId="10" borderId="9" xfId="3" applyNumberFormat="1" applyFont="1" applyFill="1" applyBorder="1" applyAlignment="1">
      <alignment horizontal="center" vertical="center" wrapText="1" readingOrder="1"/>
    </xf>
    <xf numFmtId="0" fontId="0" fillId="0" borderId="9" xfId="3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center"/>
    </xf>
    <xf numFmtId="0" fontId="0" fillId="0" borderId="20" xfId="3" applyFont="1" applyBorder="1" applyAlignment="1">
      <alignment horizontal="center" vertical="center"/>
    </xf>
    <xf numFmtId="0" fontId="0" fillId="0" borderId="42" xfId="3" applyFont="1" applyAlignment="1">
      <alignment horizontal="right" vertical="center"/>
    </xf>
    <xf numFmtId="0" fontId="0" fillId="0" borderId="42" xfId="3" applyFont="1" applyAlignment="1">
      <alignment vertical="center"/>
    </xf>
    <xf numFmtId="0" fontId="0" fillId="0" borderId="42" xfId="3" applyFont="1" applyAlignment="1">
      <alignment horizontal="center" vertical="center"/>
    </xf>
    <xf numFmtId="0" fontId="10" fillId="0" borderId="42" xfId="3" applyFont="1"/>
    <xf numFmtId="0" fontId="10" fillId="0" borderId="42" xfId="3" applyFont="1" applyAlignment="1">
      <alignment horizontal="center"/>
    </xf>
    <xf numFmtId="0" fontId="8" fillId="5" borderId="32" xfId="3" applyFont="1" applyFill="1" applyBorder="1"/>
    <xf numFmtId="0" fontId="31" fillId="0" borderId="9" xfId="3" applyFont="1" applyBorder="1"/>
    <xf numFmtId="0" fontId="43" fillId="0" borderId="9" xfId="3" applyFont="1" applyBorder="1"/>
    <xf numFmtId="0" fontId="31" fillId="0" borderId="9" xfId="3" applyFont="1" applyBorder="1" applyAlignment="1">
      <alignment horizontal="center" vertical="center"/>
    </xf>
    <xf numFmtId="0" fontId="3" fillId="0" borderId="9" xfId="3" applyFont="1" applyBorder="1"/>
    <xf numFmtId="0" fontId="5" fillId="16" borderId="9" xfId="3" applyFont="1" applyFill="1" applyBorder="1" applyAlignment="1">
      <alignment horizontal="center" vertical="center"/>
    </xf>
    <xf numFmtId="0" fontId="5" fillId="0" borderId="34" xfId="3" applyFont="1" applyBorder="1"/>
    <xf numFmtId="0" fontId="26" fillId="5" borderId="22" xfId="3" applyFont="1" applyFill="1" applyBorder="1"/>
    <xf numFmtId="1" fontId="0" fillId="10" borderId="34" xfId="3" applyNumberFormat="1" applyFont="1" applyFill="1" applyBorder="1" applyAlignment="1">
      <alignment horizontal="left" vertical="center" wrapText="1" readingOrder="1"/>
    </xf>
    <xf numFmtId="1" fontId="5" fillId="13" borderId="20" xfId="3" applyNumberFormat="1" applyFont="1" applyFill="1" applyBorder="1" applyAlignment="1">
      <alignment horizontal="center" vertical="center"/>
    </xf>
    <xf numFmtId="1" fontId="5" fillId="13" borderId="9" xfId="3" applyNumberFormat="1" applyFont="1" applyFill="1" applyBorder="1" applyAlignment="1">
      <alignment horizontal="center" vertical="center"/>
    </xf>
    <xf numFmtId="0" fontId="5" fillId="13" borderId="9" xfId="3" applyFont="1" applyFill="1" applyBorder="1" applyAlignment="1">
      <alignment horizontal="center"/>
    </xf>
    <xf numFmtId="0" fontId="29" fillId="0" borderId="42" xfId="3" applyFont="1"/>
    <xf numFmtId="0" fontId="30" fillId="0" borderId="42" xfId="3" applyFont="1"/>
    <xf numFmtId="0" fontId="5" fillId="0" borderId="41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36" borderId="43" xfId="3" applyFont="1" applyFill="1" applyBorder="1"/>
    <xf numFmtId="0" fontId="5" fillId="36" borderId="42" xfId="3" applyFont="1" applyFill="1" applyBorder="1"/>
    <xf numFmtId="0" fontId="5" fillId="0" borderId="43" xfId="3" applyFont="1" applyBorder="1" applyAlignment="1">
      <alignment vertical="center"/>
    </xf>
    <xf numFmtId="0" fontId="5" fillId="26" borderId="45" xfId="4" applyFont="1" applyFill="1" applyBorder="1" applyAlignment="1"/>
    <xf numFmtId="0" fontId="5" fillId="26" borderId="48" xfId="4" applyFont="1" applyFill="1" applyBorder="1" applyAlignment="1"/>
    <xf numFmtId="0" fontId="5" fillId="26" borderId="46" xfId="4" applyFont="1" applyFill="1" applyBorder="1" applyAlignment="1"/>
    <xf numFmtId="1" fontId="39" fillId="0" borderId="42" xfId="4" applyNumberFormat="1"/>
    <xf numFmtId="0" fontId="8" fillId="20" borderId="44" xfId="4" applyFont="1" applyFill="1" applyBorder="1" applyAlignment="1">
      <alignment horizontal="center" vertical="center"/>
    </xf>
    <xf numFmtId="0" fontId="5" fillId="25" borderId="44" xfId="4" applyFont="1" applyFill="1" applyBorder="1" applyAlignment="1">
      <alignment horizontal="center" vertical="center"/>
    </xf>
    <xf numFmtId="0" fontId="5" fillId="26" borderId="44" xfId="4" applyFont="1" applyFill="1" applyBorder="1" applyAlignment="1">
      <alignment horizontal="center" vertical="center"/>
    </xf>
    <xf numFmtId="0" fontId="34" fillId="0" borderId="42" xfId="1"/>
    <xf numFmtId="1" fontId="8" fillId="33" borderId="44" xfId="4" applyNumberFormat="1" applyFont="1" applyFill="1" applyBorder="1" applyAlignment="1">
      <alignment horizontal="center" vertical="center"/>
    </xf>
    <xf numFmtId="1" fontId="5" fillId="33" borderId="44" xfId="4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19" xfId="0" applyFont="1" applyBorder="1"/>
    <xf numFmtId="0" fontId="0" fillId="0" borderId="42" xfId="3" applyFont="1" applyAlignment="1"/>
    <xf numFmtId="0" fontId="0" fillId="0" borderId="42" xfId="3" applyFont="1" applyAlignment="1">
      <alignment horizontal="left"/>
    </xf>
    <xf numFmtId="0" fontId="0" fillId="0" borderId="0" xfId="0" applyFont="1" applyAlignment="1"/>
    <xf numFmtId="0" fontId="5" fillId="0" borderId="44" xfId="4" applyFont="1" applyBorder="1" applyAlignment="1">
      <alignment horizontal="center" vertical="center"/>
    </xf>
    <xf numFmtId="0" fontId="0" fillId="0" borderId="42" xfId="3" applyFont="1" applyAlignment="1"/>
    <xf numFmtId="0" fontId="0" fillId="0" borderId="42" xfId="3" applyFont="1" applyAlignment="1">
      <alignment horizontal="left"/>
    </xf>
    <xf numFmtId="0" fontId="5" fillId="0" borderId="42" xfId="3" applyFont="1" applyAlignment="1">
      <alignment horizontal="left"/>
    </xf>
    <xf numFmtId="0" fontId="5" fillId="0" borderId="34" xfId="0" applyFont="1" applyBorder="1" applyAlignment="1">
      <alignment horizontal="center" vertical="center"/>
    </xf>
    <xf numFmtId="0" fontId="26" fillId="0" borderId="22" xfId="0" applyFont="1" applyBorder="1"/>
    <xf numFmtId="0" fontId="8" fillId="0" borderId="22" xfId="1" applyFont="1" applyBorder="1"/>
    <xf numFmtId="1" fontId="5" fillId="9" borderId="9" xfId="1" applyNumberFormat="1" applyFont="1" applyFill="1" applyBorder="1" applyAlignment="1">
      <alignment horizontal="center" vertical="center" wrapText="1" readingOrder="1"/>
    </xf>
    <xf numFmtId="1" fontId="34" fillId="9" borderId="9" xfId="1" applyNumberFormat="1" applyFont="1" applyFill="1" applyBorder="1" applyAlignment="1">
      <alignment horizontal="center" vertical="center" wrapText="1" readingOrder="1"/>
    </xf>
    <xf numFmtId="0" fontId="5" fillId="3" borderId="44" xfId="1" applyFont="1" applyFill="1" applyBorder="1" applyAlignment="1">
      <alignment horizontal="center" vertical="center"/>
    </xf>
    <xf numFmtId="0" fontId="26" fillId="0" borderId="22" xfId="1" applyFont="1" applyBorder="1"/>
    <xf numFmtId="0" fontId="26" fillId="0" borderId="36" xfId="0" applyFont="1" applyBorder="1" applyAlignment="1">
      <alignment vertical="center"/>
    </xf>
    <xf numFmtId="1" fontId="0" fillId="9" borderId="9" xfId="0" applyNumberFormat="1" applyFont="1" applyFill="1" applyBorder="1" applyAlignment="1">
      <alignment horizontal="center" vertical="center"/>
    </xf>
    <xf numFmtId="0" fontId="26" fillId="5" borderId="22" xfId="0" applyFont="1" applyFill="1" applyBorder="1"/>
    <xf numFmtId="0" fontId="5" fillId="0" borderId="21" xfId="3" applyFont="1" applyBorder="1"/>
    <xf numFmtId="0" fontId="5" fillId="0" borderId="22" xfId="3" applyFont="1" applyBorder="1"/>
    <xf numFmtId="0" fontId="31" fillId="0" borderId="20" xfId="3" applyFont="1" applyBorder="1"/>
    <xf numFmtId="0" fontId="5" fillId="11" borderId="3" xfId="0" applyFont="1" applyFill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5" fillId="9" borderId="23" xfId="0" applyFont="1" applyFill="1" applyBorder="1" applyAlignment="1">
      <alignment horizontal="left" vertical="center"/>
    </xf>
    <xf numFmtId="0" fontId="5" fillId="0" borderId="24" xfId="0" applyFont="1" applyBorder="1"/>
    <xf numFmtId="0" fontId="5" fillId="0" borderId="15" xfId="0" applyFont="1" applyBorder="1"/>
    <xf numFmtId="0" fontId="5" fillId="0" borderId="25" xfId="0" applyFont="1" applyBorder="1"/>
    <xf numFmtId="0" fontId="5" fillId="0" borderId="1" xfId="0" applyFont="1" applyBorder="1" applyAlignment="1">
      <alignment horizontal="center" vertical="center"/>
    </xf>
    <xf numFmtId="0" fontId="9" fillId="0" borderId="7" xfId="0" applyFont="1" applyBorder="1"/>
    <xf numFmtId="0" fontId="8" fillId="2" borderId="34" xfId="0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7" borderId="20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9" fillId="0" borderId="44" xfId="0" applyFont="1" applyBorder="1" applyAlignment="1">
      <alignment wrapText="1"/>
    </xf>
    <xf numFmtId="0" fontId="9" fillId="0" borderId="18" xfId="0" applyFont="1" applyBorder="1"/>
    <xf numFmtId="0" fontId="8" fillId="2" borderId="1" xfId="0" applyFont="1" applyFill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9" borderId="3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wrapText="1"/>
    </xf>
    <xf numFmtId="0" fontId="9" fillId="0" borderId="21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8" fillId="9" borderId="37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left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/>
    <xf numFmtId="0" fontId="8" fillId="9" borderId="1" xfId="0" applyFont="1" applyFill="1" applyBorder="1" applyAlignment="1">
      <alignment horizontal="left" vertical="center" wrapText="1"/>
    </xf>
    <xf numFmtId="0" fontId="8" fillId="9" borderId="14" xfId="0" applyFont="1" applyFill="1" applyBorder="1" applyAlignment="1">
      <alignment horizontal="left"/>
    </xf>
    <xf numFmtId="0" fontId="47" fillId="0" borderId="20" xfId="0" applyFont="1" applyFill="1" applyBorder="1" applyAlignment="1">
      <alignment horizontal="left" wrapText="1"/>
    </xf>
    <xf numFmtId="0" fontId="47" fillId="0" borderId="22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6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Font="1" applyBorder="1"/>
    <xf numFmtId="0" fontId="5" fillId="0" borderId="29" xfId="0" applyFont="1" applyBorder="1" applyAlignment="1">
      <alignment horizontal="left" vertical="center"/>
    </xf>
    <xf numFmtId="0" fontId="5" fillId="0" borderId="30" xfId="0" applyFont="1" applyBorder="1"/>
    <xf numFmtId="0" fontId="47" fillId="0" borderId="21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wrapText="1"/>
    </xf>
    <xf numFmtId="0" fontId="5" fillId="0" borderId="29" xfId="0" applyFont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34" fillId="0" borderId="0" xfId="0" applyFont="1" applyAlignment="1">
      <alignment horizontal="left"/>
    </xf>
    <xf numFmtId="0" fontId="0" fillId="0" borderId="0" xfId="0" applyFont="1" applyAlignment="1"/>
    <xf numFmtId="0" fontId="8" fillId="0" borderId="44" xfId="4" applyFont="1" applyBorder="1" applyAlignment="1">
      <alignment horizontal="center" vertical="center"/>
    </xf>
    <xf numFmtId="0" fontId="8" fillId="20" borderId="44" xfId="4" applyFont="1" applyFill="1" applyBorder="1" applyAlignment="1">
      <alignment horizontal="center" vertical="center"/>
    </xf>
    <xf numFmtId="0" fontId="8" fillId="20" borderId="46" xfId="4" applyFont="1" applyFill="1" applyBorder="1" applyAlignment="1">
      <alignment horizontal="center" vertical="center"/>
    </xf>
    <xf numFmtId="0" fontId="8" fillId="0" borderId="45" xfId="4" applyFont="1" applyBorder="1" applyAlignment="1">
      <alignment horizontal="center" vertical="center" wrapText="1"/>
    </xf>
    <xf numFmtId="0" fontId="8" fillId="0" borderId="48" xfId="4" applyFont="1" applyBorder="1" applyAlignment="1">
      <alignment horizontal="center" vertical="center" wrapText="1"/>
    </xf>
    <xf numFmtId="0" fontId="8" fillId="20" borderId="52" xfId="4" applyFont="1" applyFill="1" applyBorder="1" applyAlignment="1">
      <alignment horizontal="center" vertical="center" wrapText="1"/>
    </xf>
    <xf numFmtId="0" fontId="8" fillId="20" borderId="53" xfId="4" applyFont="1" applyFill="1" applyBorder="1" applyAlignment="1">
      <alignment horizontal="center" vertical="center" wrapText="1"/>
    </xf>
    <xf numFmtId="0" fontId="5" fillId="25" borderId="45" xfId="4" applyFont="1" applyFill="1" applyBorder="1" applyAlignment="1">
      <alignment horizontal="left" wrapText="1"/>
    </xf>
    <xf numFmtId="0" fontId="5" fillId="25" borderId="48" xfId="4" applyFont="1" applyFill="1" applyBorder="1" applyAlignment="1">
      <alignment horizontal="left" wrapText="1"/>
    </xf>
    <xf numFmtId="0" fontId="5" fillId="25" borderId="46" xfId="4" applyFont="1" applyFill="1" applyBorder="1" applyAlignment="1">
      <alignment horizontal="left" wrapText="1"/>
    </xf>
    <xf numFmtId="0" fontId="8" fillId="20" borderId="44" xfId="4" applyFont="1" applyFill="1" applyBorder="1" applyAlignment="1">
      <alignment horizontal="center"/>
    </xf>
    <xf numFmtId="0" fontId="8" fillId="20" borderId="45" xfId="4" applyFont="1" applyFill="1" applyBorder="1" applyAlignment="1">
      <alignment horizontal="center"/>
    </xf>
    <xf numFmtId="49" fontId="8" fillId="20" borderId="48" xfId="4" applyNumberFormat="1" applyFont="1" applyFill="1" applyBorder="1" applyAlignment="1">
      <alignment horizontal="center"/>
    </xf>
    <xf numFmtId="0" fontId="5" fillId="0" borderId="44" xfId="4" applyFont="1" applyBorder="1" applyAlignment="1">
      <alignment horizontal="left"/>
    </xf>
    <xf numFmtId="0" fontId="5" fillId="0" borderId="45" xfId="4" applyFont="1" applyBorder="1" applyAlignment="1">
      <alignment horizontal="left"/>
    </xf>
    <xf numFmtId="0" fontId="5" fillId="0" borderId="44" xfId="4" applyFont="1" applyFill="1" applyBorder="1" applyAlignment="1">
      <alignment horizontal="left"/>
    </xf>
    <xf numFmtId="0" fontId="5" fillId="29" borderId="44" xfId="4" applyFont="1" applyFill="1" applyBorder="1" applyAlignment="1">
      <alignment horizontal="left"/>
    </xf>
    <xf numFmtId="0" fontId="5" fillId="0" borderId="44" xfId="4" applyFont="1" applyBorder="1" applyAlignment="1">
      <alignment horizontal="center" vertical="center"/>
    </xf>
    <xf numFmtId="0" fontId="5" fillId="0" borderId="44" xfId="4" applyFont="1" applyFill="1" applyBorder="1" applyAlignment="1">
      <alignment horizontal="left" vertical="center"/>
    </xf>
    <xf numFmtId="0" fontId="5" fillId="0" borderId="53" xfId="4" applyFont="1" applyFill="1" applyBorder="1" applyAlignment="1">
      <alignment horizontal="left" vertical="center"/>
    </xf>
    <xf numFmtId="0" fontId="5" fillId="34" borderId="44" xfId="4" applyFont="1" applyFill="1" applyBorder="1" applyAlignment="1">
      <alignment horizontal="left"/>
    </xf>
    <xf numFmtId="0" fontId="8" fillId="23" borderId="46" xfId="4" applyFont="1" applyFill="1" applyBorder="1" applyAlignment="1">
      <alignment horizontal="left"/>
    </xf>
    <xf numFmtId="0" fontId="5" fillId="0" borderId="46" xfId="4" applyFont="1" applyFill="1" applyBorder="1" applyAlignment="1">
      <alignment horizontal="left"/>
    </xf>
    <xf numFmtId="0" fontId="5" fillId="0" borderId="46" xfId="4" applyFont="1" applyFill="1" applyBorder="1" applyAlignment="1">
      <alignment horizontal="left" vertical="center"/>
    </xf>
    <xf numFmtId="0" fontId="5" fillId="32" borderId="44" xfId="4" applyFont="1" applyFill="1" applyBorder="1" applyAlignment="1">
      <alignment horizontal="left"/>
    </xf>
    <xf numFmtId="0" fontId="5" fillId="0" borderId="52" xfId="4" applyFont="1" applyBorder="1" applyAlignment="1">
      <alignment horizontal="center" vertical="center"/>
    </xf>
    <xf numFmtId="0" fontId="5" fillId="0" borderId="53" xfId="4" applyFont="1" applyBorder="1" applyAlignment="1">
      <alignment horizontal="center" vertical="center"/>
    </xf>
    <xf numFmtId="0" fontId="8" fillId="20" borderId="50" xfId="4" applyFont="1" applyFill="1" applyBorder="1" applyAlignment="1">
      <alignment horizontal="left" wrapText="1"/>
    </xf>
    <xf numFmtId="0" fontId="8" fillId="20" borderId="47" xfId="4" applyFont="1" applyFill="1" applyBorder="1" applyAlignment="1">
      <alignment horizontal="left" wrapText="1"/>
    </xf>
    <xf numFmtId="0" fontId="8" fillId="20" borderId="49" xfId="4" applyFont="1" applyFill="1" applyBorder="1" applyAlignment="1">
      <alignment horizontal="left" wrapText="1"/>
    </xf>
    <xf numFmtId="0" fontId="8" fillId="23" borderId="53" xfId="4" applyFont="1" applyFill="1" applyBorder="1" applyAlignment="1">
      <alignment horizontal="center"/>
    </xf>
    <xf numFmtId="0" fontId="8" fillId="23" borderId="44" xfId="4" applyFont="1" applyFill="1" applyBorder="1" applyAlignment="1">
      <alignment horizontal="left" vertical="center" wrapText="1"/>
    </xf>
    <xf numFmtId="0" fontId="34" fillId="0" borderId="42" xfId="4" applyFont="1" applyBorder="1" applyAlignment="1">
      <alignment horizontal="left"/>
    </xf>
    <xf numFmtId="0" fontId="39" fillId="0" borderId="46" xfId="4" applyFont="1" applyBorder="1"/>
    <xf numFmtId="0" fontId="26" fillId="20" borderId="44" xfId="4" applyFont="1" applyFill="1" applyBorder="1" applyAlignment="1">
      <alignment horizontal="left"/>
    </xf>
    <xf numFmtId="0" fontId="8" fillId="0" borderId="44" xfId="4" applyFont="1" applyBorder="1" applyAlignment="1">
      <alignment horizontal="center"/>
    </xf>
    <xf numFmtId="0" fontId="5" fillId="0" borderId="44" xfId="4" applyFont="1" applyBorder="1" applyAlignment="1">
      <alignment horizontal="center"/>
    </xf>
    <xf numFmtId="0" fontId="5" fillId="0" borderId="46" xfId="4" applyFont="1" applyBorder="1" applyAlignment="1">
      <alignment horizontal="center"/>
    </xf>
    <xf numFmtId="0" fontId="8" fillId="20" borderId="53" xfId="4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2" xfId="0" applyFont="1" applyFill="1" applyBorder="1"/>
    <xf numFmtId="0" fontId="0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44" fillId="0" borderId="24" xfId="0" applyFont="1" applyBorder="1"/>
    <xf numFmtId="0" fontId="44" fillId="0" borderId="15" xfId="0" applyFont="1" applyBorder="1"/>
    <xf numFmtId="0" fontId="44" fillId="0" borderId="25" xfId="0" applyFont="1" applyBorder="1"/>
    <xf numFmtId="0" fontId="34" fillId="0" borderId="2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9" fillId="0" borderId="15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8" xfId="0" applyFont="1" applyBorder="1"/>
    <xf numFmtId="0" fontId="10" fillId="0" borderId="0" xfId="0" applyFont="1" applyAlignment="1">
      <alignment horizontal="center"/>
    </xf>
    <xf numFmtId="0" fontId="5" fillId="3" borderId="35" xfId="0" applyFont="1" applyFill="1" applyBorder="1" applyAlignment="1">
      <alignment horizontal="center" vertical="center"/>
    </xf>
    <xf numFmtId="0" fontId="9" fillId="0" borderId="36" xfId="0" applyFont="1" applyBorder="1"/>
    <xf numFmtId="0" fontId="5" fillId="5" borderId="23" xfId="0" applyFont="1" applyFill="1" applyBorder="1" applyAlignment="1">
      <alignment horizontal="left" vertical="center"/>
    </xf>
    <xf numFmtId="0" fontId="9" fillId="0" borderId="24" xfId="0" applyFont="1" applyBorder="1"/>
    <xf numFmtId="0" fontId="9" fillId="0" borderId="25" xfId="0" applyFont="1" applyBorder="1"/>
    <xf numFmtId="0" fontId="0" fillId="0" borderId="23" xfId="0" applyFont="1" applyBorder="1" applyAlignment="1">
      <alignment horizontal="left" vertical="center"/>
    </xf>
    <xf numFmtId="0" fontId="9" fillId="0" borderId="29" xfId="0" applyFont="1" applyBorder="1"/>
    <xf numFmtId="0" fontId="9" fillId="0" borderId="26" xfId="0" applyFont="1" applyBorder="1"/>
    <xf numFmtId="0" fontId="5" fillId="7" borderId="20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 wrapText="1"/>
    </xf>
    <xf numFmtId="0" fontId="9" fillId="0" borderId="13" xfId="0" applyFont="1" applyBorder="1"/>
    <xf numFmtId="0" fontId="5" fillId="8" borderId="31" xfId="0" applyFont="1" applyFill="1" applyBorder="1" applyAlignment="1">
      <alignment horizontal="left"/>
    </xf>
    <xf numFmtId="0" fontId="9" fillId="0" borderId="32" xfId="0" applyFont="1" applyBorder="1"/>
    <xf numFmtId="0" fontId="9" fillId="0" borderId="33" xfId="0" applyFont="1" applyBorder="1"/>
    <xf numFmtId="0" fontId="0" fillId="0" borderId="3" xfId="0" applyFont="1" applyBorder="1"/>
    <xf numFmtId="0" fontId="5" fillId="4" borderId="3" xfId="0" applyFont="1" applyFill="1" applyBorder="1" applyAlignment="1">
      <alignment horizontal="left" vertical="center"/>
    </xf>
    <xf numFmtId="0" fontId="9" fillId="0" borderId="5" xfId="0" applyFont="1" applyBorder="1"/>
    <xf numFmtId="0" fontId="8" fillId="9" borderId="1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5" fillId="13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6" fillId="2" borderId="20" xfId="3" applyFont="1" applyFill="1" applyBorder="1" applyAlignment="1">
      <alignment horizontal="left" vertical="center"/>
    </xf>
    <xf numFmtId="0" fontId="5" fillId="0" borderId="21" xfId="3" applyFont="1" applyBorder="1"/>
    <xf numFmtId="0" fontId="5" fillId="0" borderId="22" xfId="3" applyFont="1" applyBorder="1"/>
    <xf numFmtId="0" fontId="34" fillId="0" borderId="42" xfId="3" applyFont="1" applyAlignment="1">
      <alignment horizontal="left"/>
    </xf>
    <xf numFmtId="0" fontId="0" fillId="0" borderId="42" xfId="3" applyFont="1" applyAlignment="1"/>
    <xf numFmtId="0" fontId="8" fillId="0" borderId="20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0" fillId="0" borderId="20" xfId="3" applyFont="1" applyBorder="1"/>
    <xf numFmtId="0" fontId="8" fillId="2" borderId="34" xfId="3" applyFont="1" applyFill="1" applyBorder="1" applyAlignment="1">
      <alignment horizontal="center" vertical="center"/>
    </xf>
    <xf numFmtId="0" fontId="5" fillId="0" borderId="19" xfId="3" applyFont="1" applyBorder="1"/>
    <xf numFmtId="0" fontId="8" fillId="9" borderId="21" xfId="3" applyFont="1" applyFill="1" applyBorder="1" applyAlignment="1">
      <alignment horizontal="left" vertical="center" wrapText="1"/>
    </xf>
    <xf numFmtId="0" fontId="0" fillId="0" borderId="20" xfId="3" applyFont="1" applyBorder="1" applyAlignment="1">
      <alignment vertical="center"/>
    </xf>
    <xf numFmtId="0" fontId="5" fillId="13" borderId="20" xfId="3" applyFont="1" applyFill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8" fillId="2" borderId="20" xfId="3" applyFont="1" applyFill="1" applyBorder="1" applyAlignment="1">
      <alignment horizontal="left" vertical="center" wrapText="1"/>
    </xf>
    <xf numFmtId="0" fontId="8" fillId="9" borderId="34" xfId="3" applyFont="1" applyFill="1" applyBorder="1" applyAlignment="1">
      <alignment horizontal="center" vertical="center" wrapText="1"/>
    </xf>
    <xf numFmtId="0" fontId="5" fillId="0" borderId="34" xfId="3" applyFont="1" applyBorder="1" applyAlignment="1">
      <alignment horizontal="center" vertical="center"/>
    </xf>
    <xf numFmtId="0" fontId="5" fillId="0" borderId="37" xfId="3" applyFont="1" applyBorder="1"/>
    <xf numFmtId="0" fontId="0" fillId="5" borderId="41" xfId="3" applyFont="1" applyFill="1" applyBorder="1" applyAlignment="1">
      <alignment horizontal="left" vertical="center"/>
    </xf>
    <xf numFmtId="0" fontId="5" fillId="0" borderId="40" xfId="3" applyFont="1" applyBorder="1"/>
    <xf numFmtId="0" fontId="5" fillId="0" borderId="31" xfId="3" applyFont="1" applyBorder="1"/>
    <xf numFmtId="0" fontId="5" fillId="0" borderId="36" xfId="3" applyFont="1" applyBorder="1"/>
    <xf numFmtId="0" fontId="0" fillId="0" borderId="20" xfId="3" applyFont="1" applyBorder="1" applyAlignment="1">
      <alignment horizontal="left" vertical="center"/>
    </xf>
    <xf numFmtId="0" fontId="8" fillId="2" borderId="21" xfId="3" applyFont="1" applyFill="1" applyBorder="1" applyAlignment="1">
      <alignment horizontal="center" vertical="center"/>
    </xf>
    <xf numFmtId="0" fontId="5" fillId="0" borderId="20" xfId="3" applyFont="1" applyBorder="1" applyAlignment="1">
      <alignment horizontal="left" vertical="center" wrapText="1"/>
    </xf>
    <xf numFmtId="0" fontId="5" fillId="7" borderId="20" xfId="3" applyFont="1" applyFill="1" applyBorder="1" applyAlignment="1">
      <alignment horizontal="left" vertical="center" wrapText="1"/>
    </xf>
    <xf numFmtId="0" fontId="5" fillId="0" borderId="21" xfId="3" applyFont="1" applyBorder="1" applyAlignment="1">
      <alignment vertical="center" wrapText="1"/>
    </xf>
    <xf numFmtId="0" fontId="5" fillId="0" borderId="22" xfId="3" applyFont="1" applyBorder="1" applyAlignment="1">
      <alignment vertical="center" wrapText="1"/>
    </xf>
    <xf numFmtId="0" fontId="5" fillId="4" borderId="20" xfId="3" applyFont="1" applyFill="1" applyBorder="1" applyAlignment="1">
      <alignment horizontal="left" vertical="center"/>
    </xf>
    <xf numFmtId="0" fontId="5" fillId="11" borderId="20" xfId="3" applyFont="1" applyFill="1" applyBorder="1" applyAlignment="1">
      <alignment horizontal="left"/>
    </xf>
    <xf numFmtId="0" fontId="8" fillId="2" borderId="41" xfId="3" applyFont="1" applyFill="1" applyBorder="1" applyAlignment="1">
      <alignment horizontal="center" vertical="center"/>
    </xf>
    <xf numFmtId="49" fontId="8" fillId="2" borderId="29" xfId="3" applyNumberFormat="1" applyFont="1" applyFill="1" applyBorder="1" applyAlignment="1">
      <alignment horizontal="center" vertical="center" wrapText="1"/>
    </xf>
    <xf numFmtId="0" fontId="5" fillId="0" borderId="32" xfId="3" applyFont="1" applyBorder="1"/>
    <xf numFmtId="0" fontId="8" fillId="2" borderId="20" xfId="3" applyFont="1" applyFill="1" applyBorder="1" applyAlignment="1">
      <alignment horizontal="center" vertical="center"/>
    </xf>
    <xf numFmtId="0" fontId="8" fillId="2" borderId="34" xfId="3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left" vertical="center"/>
    </xf>
    <xf numFmtId="0" fontId="9" fillId="0" borderId="44" xfId="0" applyFont="1" applyBorder="1"/>
    <xf numFmtId="0" fontId="5" fillId="7" borderId="58" xfId="0" applyFont="1" applyFill="1" applyBorder="1" applyAlignment="1">
      <alignment horizontal="left" vertical="center" wrapText="1"/>
    </xf>
    <xf numFmtId="0" fontId="9" fillId="0" borderId="59" xfId="0" applyFont="1" applyBorder="1" applyAlignment="1">
      <alignment vertical="center" wrapText="1"/>
    </xf>
    <xf numFmtId="0" fontId="9" fillId="0" borderId="60" xfId="0" applyFont="1" applyBorder="1" applyAlignment="1">
      <alignment vertical="center" wrapText="1"/>
    </xf>
    <xf numFmtId="0" fontId="0" fillId="0" borderId="2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4" fillId="0" borderId="6" xfId="0" applyFont="1" applyBorder="1"/>
    <xf numFmtId="0" fontId="5" fillId="0" borderId="22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/>
    </xf>
    <xf numFmtId="0" fontId="0" fillId="5" borderId="3" xfId="0" applyFont="1" applyFill="1" applyBorder="1"/>
    <xf numFmtId="0" fontId="0" fillId="0" borderId="3" xfId="0" applyFont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39" xfId="0" applyFont="1" applyBorder="1"/>
    <xf numFmtId="0" fontId="5" fillId="15" borderId="1" xfId="0" applyFont="1" applyFill="1" applyBorder="1" applyAlignment="1">
      <alignment horizontal="center" vertical="center"/>
    </xf>
    <xf numFmtId="2" fontId="27" fillId="0" borderId="0" xfId="0" applyNumberFormat="1" applyFont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12" borderId="3" xfId="0" applyFont="1" applyFill="1" applyBorder="1" applyAlignment="1">
      <alignment horizontal="left" vertical="center"/>
    </xf>
    <xf numFmtId="0" fontId="5" fillId="15" borderId="37" xfId="0" applyFont="1" applyFill="1" applyBorder="1" applyAlignment="1">
      <alignment horizontal="center" vertical="center"/>
    </xf>
    <xf numFmtId="0" fontId="5" fillId="19" borderId="20" xfId="3" applyFont="1" applyFill="1" applyBorder="1" applyAlignment="1">
      <alignment horizontal="left" vertical="center"/>
    </xf>
    <xf numFmtId="0" fontId="0" fillId="0" borderId="41" xfId="3" applyFont="1" applyBorder="1" applyAlignment="1">
      <alignment horizontal="left" vertical="center"/>
    </xf>
    <xf numFmtId="0" fontId="5" fillId="0" borderId="41" xfId="3" applyFont="1" applyBorder="1" applyAlignment="1">
      <alignment horizontal="left" vertical="center"/>
    </xf>
    <xf numFmtId="0" fontId="0" fillId="0" borderId="20" xfId="3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/>
    </xf>
    <xf numFmtId="0" fontId="5" fillId="17" borderId="20" xfId="3" applyFont="1" applyFill="1" applyBorder="1" applyAlignment="1">
      <alignment horizontal="left" vertical="center"/>
    </xf>
    <xf numFmtId="0" fontId="10" fillId="0" borderId="42" xfId="3" applyFont="1" applyAlignment="1">
      <alignment horizontal="center"/>
    </xf>
    <xf numFmtId="0" fontId="8" fillId="2" borderId="20" xfId="3" applyFont="1" applyFill="1" applyBorder="1" applyAlignment="1">
      <alignment horizontal="left" vertical="center"/>
    </xf>
    <xf numFmtId="0" fontId="5" fillId="0" borderId="42" xfId="3" applyFont="1" applyAlignment="1">
      <alignment horizontal="left"/>
    </xf>
    <xf numFmtId="0" fontId="5" fillId="0" borderId="42" xfId="3" applyFont="1" applyAlignment="1"/>
    <xf numFmtId="0" fontId="5" fillId="0" borderId="20" xfId="3" applyFont="1" applyBorder="1"/>
    <xf numFmtId="0" fontId="5" fillId="0" borderId="20" xfId="3" applyFont="1" applyBorder="1" applyAlignment="1">
      <alignment vertical="center"/>
    </xf>
    <xf numFmtId="0" fontId="5" fillId="0" borderId="20" xfId="3" applyFont="1" applyFill="1" applyBorder="1" applyAlignment="1">
      <alignment horizontal="left" vertical="center" wrapText="1"/>
    </xf>
    <xf numFmtId="0" fontId="5" fillId="0" borderId="22" xfId="3" applyFont="1" applyFill="1" applyBorder="1" applyAlignment="1">
      <alignment horizontal="left" vertical="center" wrapText="1"/>
    </xf>
    <xf numFmtId="0" fontId="5" fillId="0" borderId="22" xfId="3" applyFont="1" applyFill="1" applyBorder="1"/>
    <xf numFmtId="0" fontId="5" fillId="0" borderId="20" xfId="3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left" vertical="center"/>
    </xf>
    <xf numFmtId="0" fontId="5" fillId="0" borderId="22" xfId="1" applyFont="1" applyFill="1" applyBorder="1"/>
    <xf numFmtId="0" fontId="5" fillId="0" borderId="19" xfId="3" applyFont="1" applyBorder="1" applyAlignment="1">
      <alignment vertical="center"/>
    </xf>
    <xf numFmtId="0" fontId="5" fillId="0" borderId="41" xfId="3" applyFont="1" applyFill="1" applyBorder="1" applyAlignment="1">
      <alignment horizontal="left" vertical="center"/>
    </xf>
    <xf numFmtId="0" fontId="5" fillId="0" borderId="40" xfId="3" applyFont="1" applyFill="1" applyBorder="1"/>
    <xf numFmtId="0" fontId="5" fillId="0" borderId="31" xfId="3" applyFont="1" applyFill="1" applyBorder="1"/>
    <xf numFmtId="0" fontId="5" fillId="0" borderId="36" xfId="3" applyFont="1" applyFill="1" applyBorder="1"/>
    <xf numFmtId="0" fontId="34" fillId="0" borderId="61" xfId="1" applyFont="1" applyFill="1" applyBorder="1" applyAlignment="1">
      <alignment horizontal="left" vertical="center" wrapText="1"/>
    </xf>
    <xf numFmtId="0" fontId="34" fillId="0" borderId="22" xfId="1" applyFont="1" applyFill="1" applyBorder="1" applyAlignment="1">
      <alignment horizontal="left" vertical="center" wrapText="1"/>
    </xf>
    <xf numFmtId="0" fontId="5" fillId="0" borderId="19" xfId="3" applyFont="1" applyBorder="1" applyAlignment="1">
      <alignment horizontal="center" vertical="center"/>
    </xf>
    <xf numFmtId="0" fontId="5" fillId="0" borderId="41" xfId="3" applyFont="1" applyFill="1" applyBorder="1" applyAlignment="1">
      <alignment horizontal="left" vertical="center" wrapText="1"/>
    </xf>
    <xf numFmtId="0" fontId="5" fillId="0" borderId="40" xfId="3" applyFont="1" applyFill="1" applyBorder="1" applyAlignment="1">
      <alignment horizontal="left" vertical="center" wrapText="1"/>
    </xf>
    <xf numFmtId="0" fontId="5" fillId="0" borderId="31" xfId="3" applyFont="1" applyFill="1" applyBorder="1" applyAlignment="1">
      <alignment horizontal="left" vertical="center" wrapText="1"/>
    </xf>
    <xf numFmtId="0" fontId="5" fillId="0" borderId="36" xfId="3" applyFont="1" applyFill="1" applyBorder="1" applyAlignment="1">
      <alignment horizontal="left" vertical="center" wrapText="1"/>
    </xf>
    <xf numFmtId="0" fontId="5" fillId="5" borderId="41" xfId="3" applyFont="1" applyFill="1" applyBorder="1" applyAlignment="1">
      <alignment horizontal="left" vertical="center"/>
    </xf>
    <xf numFmtId="0" fontId="10" fillId="0" borderId="42" xfId="3" applyFont="1" applyAlignment="1">
      <alignment horizontal="left"/>
    </xf>
    <xf numFmtId="0" fontId="0" fillId="0" borderId="42" xfId="3" applyFont="1" applyAlignment="1">
      <alignment horizontal="left"/>
    </xf>
    <xf numFmtId="0" fontId="5" fillId="0" borderId="57" xfId="3" applyFont="1" applyBorder="1"/>
    <xf numFmtId="0" fontId="44" fillId="9" borderId="20" xfId="3" applyFont="1" applyFill="1" applyBorder="1" applyAlignment="1">
      <alignment horizontal="left" vertical="center"/>
    </xf>
    <xf numFmtId="0" fontId="44" fillId="0" borderId="22" xfId="3" applyFont="1" applyBorder="1"/>
    <xf numFmtId="0" fontId="44" fillId="0" borderId="20" xfId="3" applyFont="1" applyBorder="1" applyAlignment="1">
      <alignment horizontal="left" vertical="center"/>
    </xf>
    <xf numFmtId="0" fontId="44" fillId="0" borderId="22" xfId="3" applyFont="1" applyBorder="1" applyAlignment="1">
      <alignment horizontal="left" vertical="center"/>
    </xf>
    <xf numFmtId="0" fontId="0" fillId="0" borderId="40" xfId="3" applyFont="1" applyBorder="1" applyAlignment="1">
      <alignment horizontal="left" vertical="center"/>
    </xf>
    <xf numFmtId="0" fontId="0" fillId="0" borderId="31" xfId="3" applyFont="1" applyBorder="1" applyAlignment="1">
      <alignment horizontal="left" vertical="center"/>
    </xf>
    <xf numFmtId="0" fontId="0" fillId="0" borderId="36" xfId="3" applyFont="1" applyBorder="1" applyAlignment="1">
      <alignment horizontal="left" vertical="center"/>
    </xf>
    <xf numFmtId="0" fontId="5" fillId="15" borderId="2" xfId="0" applyFont="1" applyFill="1" applyBorder="1" applyAlignment="1">
      <alignment horizontal="center" vertical="center"/>
    </xf>
    <xf numFmtId="0" fontId="9" fillId="0" borderId="43" xfId="0" applyFont="1" applyBorder="1"/>
    <xf numFmtId="2" fontId="27" fillId="0" borderId="0" xfId="0" applyNumberFormat="1" applyFont="1" applyAlignment="1">
      <alignment horizontal="left" vertical="top" wrapText="1"/>
    </xf>
    <xf numFmtId="0" fontId="5" fillId="8" borderId="3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7" borderId="3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9" borderId="23" xfId="0" applyFont="1" applyFill="1" applyBorder="1" applyAlignment="1">
      <alignment horizontal="left" vertical="center"/>
    </xf>
    <xf numFmtId="0" fontId="0" fillId="0" borderId="44" xfId="0" applyFont="1" applyBorder="1" applyAlignment="1"/>
    <xf numFmtId="0" fontId="26" fillId="0" borderId="44" xfId="0" applyFont="1" applyBorder="1" applyAlignment="1"/>
    <xf numFmtId="0" fontId="5" fillId="0" borderId="20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left" wrapText="1"/>
    </xf>
  </cellXfs>
  <cellStyles count="17">
    <cellStyle name="Bad" xfId="5"/>
    <cellStyle name="Bad 1" xfId="8"/>
    <cellStyle name="Bad 2" xfId="9"/>
    <cellStyle name="Bad 3" xfId="10"/>
    <cellStyle name="Bad 4" xfId="11"/>
    <cellStyle name="czerwony" xfId="6"/>
    <cellStyle name="Good 1" xfId="7"/>
    <cellStyle name="Good 3" xfId="12"/>
    <cellStyle name="Good 4" xfId="13"/>
    <cellStyle name="Good 5" xfId="14"/>
    <cellStyle name="Normalny" xfId="0" builtinId="0"/>
    <cellStyle name="Normalny 2" xfId="1"/>
    <cellStyle name="Normalny 3" xfId="2"/>
    <cellStyle name="Normalny 4" xfId="3"/>
    <cellStyle name="Normalny 5" xfId="4"/>
    <cellStyle name="Normalny 6" xfId="15"/>
    <cellStyle name="Normalny 7" xfId="16"/>
  </cellStyles>
  <dxfs count="42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0"/>
  <sheetViews>
    <sheetView workbookViewId="0">
      <selection activeCell="F14" sqref="F14"/>
    </sheetView>
  </sheetViews>
  <sheetFormatPr defaultColWidth="14.44140625" defaultRowHeight="15" customHeight="1"/>
  <cols>
    <col min="1" max="1" width="8.6640625" customWidth="1"/>
    <col min="2" max="2" width="14.44140625" customWidth="1"/>
    <col min="3" max="5" width="8.6640625" customWidth="1"/>
    <col min="6" max="6" width="10.33203125" customWidth="1"/>
    <col min="7" max="8" width="8.6640625" customWidth="1"/>
  </cols>
  <sheetData>
    <row r="1" spans="1:6" ht="12.75" customHeight="1">
      <c r="A1" s="1" t="s">
        <v>0</v>
      </c>
    </row>
    <row r="2" spans="1:6" ht="12.75" customHeight="1">
      <c r="A2" s="1" t="s">
        <v>2</v>
      </c>
      <c r="F2" s="3"/>
    </row>
    <row r="3" spans="1:6" ht="12.75" customHeight="1">
      <c r="A3" s="12" t="s">
        <v>13</v>
      </c>
    </row>
    <row r="4" spans="1:6" ht="12.75" customHeight="1">
      <c r="A4" s="14"/>
    </row>
    <row r="5" spans="1:6" ht="12.75" customHeight="1">
      <c r="A5" s="14"/>
    </row>
    <row r="6" spans="1:6" ht="12.75" customHeight="1">
      <c r="A6" s="16"/>
    </row>
    <row r="7" spans="1:6" ht="12.75" customHeight="1">
      <c r="A7" s="16"/>
    </row>
    <row r="8" spans="1:6" ht="12.75" customHeight="1">
      <c r="A8" s="19"/>
    </row>
    <row r="9" spans="1:6" ht="12.75" customHeight="1">
      <c r="A9" s="16"/>
    </row>
    <row r="10" spans="1:6" ht="12.75" customHeight="1">
      <c r="A10" s="16"/>
    </row>
    <row r="11" spans="1:6" ht="12.75" customHeight="1">
      <c r="A11" s="16"/>
    </row>
    <row r="12" spans="1:6" ht="24.75" customHeight="1">
      <c r="F12" s="16" t="s">
        <v>18</v>
      </c>
    </row>
    <row r="13" spans="1:6" ht="20.25" customHeight="1">
      <c r="F13" s="16" t="s">
        <v>326</v>
      </c>
    </row>
    <row r="14" spans="1:6" ht="12.75" customHeight="1">
      <c r="E14" s="15" t="s">
        <v>305</v>
      </c>
      <c r="F14" s="20"/>
    </row>
    <row r="15" spans="1:6" ht="12.75" customHeight="1">
      <c r="F15" s="20" t="s">
        <v>19</v>
      </c>
    </row>
    <row r="16" spans="1:6" ht="12.75" customHeight="1">
      <c r="F16" s="22"/>
    </row>
    <row r="17" spans="1:12" ht="12.75" customHeight="1">
      <c r="A17" s="22"/>
    </row>
    <row r="18" spans="1:12" ht="10.5" customHeight="1">
      <c r="B18" s="24"/>
      <c r="H18" s="24"/>
    </row>
    <row r="19" spans="1:12" ht="18" customHeight="1">
      <c r="B19" s="24" t="s">
        <v>20</v>
      </c>
    </row>
    <row r="20" spans="1:12" ht="15.75" customHeight="1">
      <c r="B20" s="26" t="s">
        <v>21</v>
      </c>
    </row>
    <row r="21" spans="1:12" ht="12.75" customHeight="1">
      <c r="A21" s="28"/>
    </row>
    <row r="22" spans="1:12" ht="12.75" customHeight="1">
      <c r="A22" s="28"/>
    </row>
    <row r="23" spans="1:12" ht="12.75" customHeight="1">
      <c r="A23" s="30"/>
    </row>
    <row r="24" spans="1:12" ht="12.75" customHeight="1">
      <c r="A24" s="31"/>
      <c r="B24" s="32"/>
      <c r="C24" s="32"/>
      <c r="D24" s="32"/>
    </row>
    <row r="25" spans="1:12" ht="12.75" customHeight="1">
      <c r="A25" s="33"/>
    </row>
    <row r="26" spans="1:12" ht="12.75" customHeight="1">
      <c r="A26" s="208"/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</row>
    <row r="27" spans="1:12" ht="12.75" customHeight="1">
      <c r="A27" s="207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</row>
    <row r="28" spans="1:12" ht="12.75" customHeight="1">
      <c r="A28" s="34"/>
    </row>
    <row r="29" spans="1:12" ht="12.75" customHeight="1">
      <c r="A29" s="31"/>
    </row>
    <row r="30" spans="1:12" ht="12.75" customHeight="1">
      <c r="A30" s="33"/>
    </row>
    <row r="31" spans="1:12" ht="12.75" customHeight="1">
      <c r="A31" s="35"/>
    </row>
    <row r="32" spans="1:12" ht="12.75" customHeight="1">
      <c r="A32" s="34"/>
    </row>
    <row r="33" spans="1:8" ht="12.75" customHeight="1">
      <c r="A33" s="36"/>
    </row>
    <row r="34" spans="1:8" ht="12.75" customHeight="1"/>
    <row r="35" spans="1:8" ht="12.75" customHeight="1"/>
    <row r="36" spans="1:8" ht="12.75" customHeight="1"/>
    <row r="37" spans="1:8" ht="12.75" customHeight="1"/>
    <row r="38" spans="1:8" ht="12.75" customHeight="1"/>
    <row r="39" spans="1:8" ht="12.75" customHeight="1">
      <c r="H39" s="36" t="s">
        <v>41</v>
      </c>
    </row>
    <row r="40" spans="1:8" ht="12.75" customHeight="1">
      <c r="H40" s="36"/>
    </row>
    <row r="41" spans="1:8" ht="12.75" customHeight="1">
      <c r="H41" s="36"/>
    </row>
    <row r="42" spans="1:8" ht="12.75" customHeight="1">
      <c r="H42" s="36"/>
    </row>
    <row r="43" spans="1:8" ht="12.75" customHeight="1">
      <c r="H43" s="36"/>
    </row>
    <row r="44" spans="1:8" ht="12.75" customHeight="1">
      <c r="H44" s="36"/>
    </row>
    <row r="45" spans="1:8" ht="12.75" customHeight="1">
      <c r="H45" s="20" t="s">
        <v>42</v>
      </c>
    </row>
    <row r="46" spans="1:8" ht="12.75" customHeight="1">
      <c r="H46" s="37" t="s">
        <v>43</v>
      </c>
    </row>
    <row r="47" spans="1:8" ht="12.75" customHeight="1"/>
    <row r="48" spans="1: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90" zoomScaleNormal="90" workbookViewId="0">
      <pane ySplit="11" topLeftCell="A12" activePane="bottomLeft" state="frozen"/>
      <selection pane="bottomLeft" activeCell="E46" sqref="E46"/>
    </sheetView>
  </sheetViews>
  <sheetFormatPr defaultColWidth="14.44140625" defaultRowHeight="15" customHeight="1"/>
  <cols>
    <col min="1" max="1" width="21.44140625" style="220" customWidth="1"/>
    <col min="2" max="2" width="3.44140625" style="220" customWidth="1"/>
    <col min="3" max="3" width="31.5546875" style="220" customWidth="1"/>
    <col min="4" max="4" width="9" style="220" customWidth="1"/>
    <col min="5" max="5" width="11.6640625" style="220" customWidth="1"/>
    <col min="6" max="9" width="5.6640625" style="220" customWidth="1"/>
    <col min="10" max="10" width="5.44140625" style="220" customWidth="1"/>
    <col min="11" max="11" width="6.109375" style="220" customWidth="1"/>
    <col min="12" max="15" width="5.6640625" style="220" customWidth="1"/>
    <col min="16" max="16" width="20.109375" style="220" customWidth="1"/>
    <col min="17" max="17" width="5.5546875" style="220" customWidth="1"/>
    <col min="18" max="19" width="9.109375" style="220" customWidth="1"/>
    <col min="20" max="20" width="19.44140625" style="220" customWidth="1"/>
    <col min="21" max="22" width="14.33203125" style="220" customWidth="1"/>
    <col min="23" max="23" width="15.6640625" style="220" customWidth="1"/>
    <col min="24" max="24" width="40.109375" style="220" customWidth="1"/>
    <col min="25" max="25" width="24.5546875" style="220" customWidth="1"/>
    <col min="26" max="26" width="8.6640625" style="220" customWidth="1"/>
    <col min="27" max="16384" width="14.44140625" style="220"/>
  </cols>
  <sheetData>
    <row r="1" spans="1:26" ht="17.25" customHeight="1">
      <c r="A1" s="218"/>
      <c r="B1" s="219" t="s">
        <v>1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</row>
    <row r="2" spans="1:26" ht="12.75" customHeight="1">
      <c r="A2" s="218"/>
      <c r="B2" s="672" t="s">
        <v>268</v>
      </c>
      <c r="C2" s="607"/>
      <c r="D2" s="607"/>
      <c r="E2" s="607"/>
      <c r="F2" s="218"/>
      <c r="G2" s="218"/>
      <c r="H2" s="218"/>
      <c r="I2" s="218"/>
      <c r="J2" s="218"/>
      <c r="K2" s="218"/>
      <c r="L2" s="221"/>
      <c r="M2" s="221"/>
      <c r="N2" s="221"/>
      <c r="O2" s="221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</row>
    <row r="3" spans="1:26" ht="12.75" customHeight="1">
      <c r="A3" s="218"/>
      <c r="B3" s="222" t="s">
        <v>15</v>
      </c>
      <c r="C3" s="218"/>
      <c r="D3" s="218"/>
      <c r="E3" s="218"/>
      <c r="F3" s="218"/>
      <c r="G3" s="218"/>
      <c r="H3" s="218"/>
      <c r="I3" s="218"/>
      <c r="J3" s="218"/>
      <c r="K3" s="218"/>
      <c r="L3" s="223"/>
      <c r="M3" s="223"/>
      <c r="N3" s="223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</row>
    <row r="4" spans="1:26" ht="12.75" customHeight="1">
      <c r="A4" s="218"/>
      <c r="B4" s="222" t="s">
        <v>16</v>
      </c>
      <c r="C4" s="218"/>
      <c r="D4" s="218"/>
      <c r="E4" s="218"/>
      <c r="F4" s="218"/>
      <c r="G4" s="218"/>
      <c r="H4" s="218"/>
      <c r="I4" s="218"/>
      <c r="J4" s="218"/>
      <c r="K4" s="218"/>
      <c r="L4" s="223"/>
      <c r="M4" s="223"/>
      <c r="N4" s="223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</row>
    <row r="5" spans="1:26" ht="12.75" customHeight="1">
      <c r="A5" s="218"/>
      <c r="B5" s="222" t="s">
        <v>17</v>
      </c>
      <c r="C5" s="218"/>
      <c r="D5" s="221" t="str">
        <f>IF($C$30=0," ",$C$30)</f>
        <v>język obcy nowożytny</v>
      </c>
      <c r="E5" s="218"/>
      <c r="F5" s="218"/>
      <c r="G5" s="218"/>
      <c r="H5" s="221" t="str">
        <f>IF(C31=0," ",C31)</f>
        <v>matematyka</v>
      </c>
      <c r="I5" s="218"/>
      <c r="J5" s="218"/>
      <c r="K5" s="218"/>
      <c r="L5" s="223"/>
      <c r="M5" s="223"/>
      <c r="N5" s="223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</row>
    <row r="6" spans="1:26" ht="12.75" customHeight="1">
      <c r="A6" s="218"/>
      <c r="B6" s="222" t="s">
        <v>22</v>
      </c>
      <c r="C6" s="218"/>
      <c r="D6" s="221"/>
      <c r="E6" s="218"/>
      <c r="F6" s="218"/>
      <c r="G6" s="218"/>
      <c r="H6" s="221"/>
      <c r="I6" s="218"/>
      <c r="J6" s="218"/>
      <c r="K6" s="218"/>
      <c r="L6" s="223"/>
      <c r="M6" s="223"/>
      <c r="N6" s="223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</row>
    <row r="7" spans="1:26" ht="12.75" customHeight="1">
      <c r="A7" s="218"/>
      <c r="B7" s="222"/>
      <c r="C7" s="224" t="s">
        <v>141</v>
      </c>
      <c r="D7" s="225" t="s">
        <v>142</v>
      </c>
      <c r="E7" s="218"/>
      <c r="F7" s="218"/>
      <c r="G7" s="218"/>
      <c r="H7" s="221"/>
      <c r="I7" s="218"/>
      <c r="J7" s="218"/>
      <c r="K7" s="218"/>
      <c r="L7" s="223"/>
      <c r="M7" s="223"/>
      <c r="N7" s="223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</row>
    <row r="8" spans="1:26" ht="12.75" customHeight="1">
      <c r="A8" s="218"/>
      <c r="B8" s="222"/>
      <c r="C8" s="224" t="s">
        <v>269</v>
      </c>
      <c r="D8" s="225" t="s">
        <v>270</v>
      </c>
      <c r="E8" s="218"/>
      <c r="F8" s="218"/>
      <c r="G8" s="218"/>
      <c r="H8" s="221"/>
      <c r="I8" s="218"/>
      <c r="J8" s="218"/>
      <c r="K8" s="218"/>
      <c r="L8" s="223"/>
      <c r="M8" s="223"/>
      <c r="N8" s="223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</row>
    <row r="9" spans="1:26" ht="12.75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</row>
    <row r="10" spans="1:26" ht="24.75" customHeight="1">
      <c r="A10" s="218"/>
      <c r="B10" s="611" t="s">
        <v>4</v>
      </c>
      <c r="C10" s="633" t="s">
        <v>5</v>
      </c>
      <c r="D10" s="226"/>
      <c r="E10" s="634"/>
      <c r="F10" s="636" t="s">
        <v>6</v>
      </c>
      <c r="G10" s="604"/>
      <c r="H10" s="604"/>
      <c r="I10" s="604"/>
      <c r="J10" s="604"/>
      <c r="K10" s="604"/>
      <c r="L10" s="604"/>
      <c r="M10" s="604"/>
      <c r="N10" s="604"/>
      <c r="O10" s="605"/>
      <c r="P10" s="637" t="s">
        <v>44</v>
      </c>
      <c r="Q10" s="227"/>
      <c r="R10" s="218"/>
      <c r="S10" s="218"/>
      <c r="T10" s="218"/>
      <c r="U10" s="218"/>
      <c r="V10" s="218"/>
      <c r="W10" s="218"/>
      <c r="X10" s="608" t="s">
        <v>7</v>
      </c>
      <c r="Y10" s="605"/>
      <c r="Z10" s="218"/>
    </row>
    <row r="11" spans="1:26" ht="25.5" customHeight="1">
      <c r="A11" s="218"/>
      <c r="B11" s="612"/>
      <c r="C11" s="623"/>
      <c r="D11" s="228"/>
      <c r="E11" s="635"/>
      <c r="F11" s="636" t="s">
        <v>8</v>
      </c>
      <c r="G11" s="605"/>
      <c r="H11" s="636" t="s">
        <v>9</v>
      </c>
      <c r="I11" s="605"/>
      <c r="J11" s="636" t="s">
        <v>10</v>
      </c>
      <c r="K11" s="605"/>
      <c r="L11" s="636" t="s">
        <v>11</v>
      </c>
      <c r="M11" s="605"/>
      <c r="N11" s="626" t="s">
        <v>45</v>
      </c>
      <c r="O11" s="605"/>
      <c r="P11" s="612"/>
      <c r="Q11" s="227"/>
      <c r="R11" s="218"/>
      <c r="S11" s="608" t="s">
        <v>46</v>
      </c>
      <c r="T11" s="604"/>
      <c r="U11" s="604"/>
      <c r="V11" s="605"/>
      <c r="W11" s="218"/>
      <c r="X11" s="229" t="s">
        <v>47</v>
      </c>
      <c r="Y11" s="230" t="s">
        <v>48</v>
      </c>
      <c r="Z11" s="218"/>
    </row>
    <row r="12" spans="1:26" ht="12.75" customHeight="1">
      <c r="A12" s="231"/>
      <c r="B12" s="385">
        <v>1</v>
      </c>
      <c r="C12" s="233" t="s">
        <v>14</v>
      </c>
      <c r="D12" s="234"/>
      <c r="E12" s="235" t="str">
        <f>IF(C29="język obcy nowożytny","R","P")</f>
        <v>P</v>
      </c>
      <c r="F12" s="236">
        <v>3</v>
      </c>
      <c r="G12" s="236">
        <v>3</v>
      </c>
      <c r="H12" s="236">
        <v>3</v>
      </c>
      <c r="I12" s="236">
        <v>3</v>
      </c>
      <c r="J12" s="236">
        <v>3</v>
      </c>
      <c r="K12" s="236">
        <v>3</v>
      </c>
      <c r="L12" s="236">
        <v>3</v>
      </c>
      <c r="M12" s="236">
        <v>3</v>
      </c>
      <c r="N12" s="236">
        <v>4</v>
      </c>
      <c r="O12" s="236">
        <v>4</v>
      </c>
      <c r="P12" s="237">
        <f t="shared" ref="P12:P28" si="0">SUM(F12:O12)/2</f>
        <v>16</v>
      </c>
      <c r="Q12" s="238"/>
      <c r="R12" s="218"/>
      <c r="S12" s="239"/>
      <c r="T12" s="239" t="s">
        <v>50</v>
      </c>
      <c r="U12" s="239" t="s">
        <v>51</v>
      </c>
      <c r="V12" s="239" t="s">
        <v>52</v>
      </c>
      <c r="W12" s="218"/>
      <c r="X12" s="239"/>
      <c r="Y12" s="239"/>
      <c r="Z12" s="218"/>
    </row>
    <row r="13" spans="1:26" ht="12.75" customHeight="1">
      <c r="A13" s="231"/>
      <c r="B13" s="385">
        <v>2</v>
      </c>
      <c r="C13" s="233" t="s">
        <v>24</v>
      </c>
      <c r="D13" s="240" t="s">
        <v>53</v>
      </c>
      <c r="E13" s="235" t="str">
        <f>IF(C30="język obcy nowożytny","R","P")</f>
        <v>R</v>
      </c>
      <c r="F13" s="236">
        <v>2</v>
      </c>
      <c r="G13" s="236">
        <v>2</v>
      </c>
      <c r="H13" s="236">
        <v>2</v>
      </c>
      <c r="I13" s="236">
        <v>2</v>
      </c>
      <c r="J13" s="236">
        <v>2</v>
      </c>
      <c r="K13" s="236">
        <v>2</v>
      </c>
      <c r="L13" s="236">
        <v>3</v>
      </c>
      <c r="M13" s="236">
        <v>3</v>
      </c>
      <c r="N13" s="236">
        <v>3</v>
      </c>
      <c r="O13" s="236">
        <v>3</v>
      </c>
      <c r="P13" s="237">
        <f t="shared" si="0"/>
        <v>12</v>
      </c>
      <c r="Q13" s="619">
        <f>SUM(P13:P14)</f>
        <v>20</v>
      </c>
      <c r="R13" s="218"/>
      <c r="S13" s="239" t="s">
        <v>55</v>
      </c>
      <c r="T13" s="389" t="s">
        <v>141</v>
      </c>
      <c r="U13" s="242">
        <v>650</v>
      </c>
      <c r="V13" s="242">
        <f>SUMIF($E$33:$E$42,$T13,$R$33:$R$42)+SUMIF($E$44:$E$48,$T13,$R$44:$R$48)</f>
        <v>975</v>
      </c>
      <c r="W13" s="218"/>
      <c r="X13" s="239" t="s">
        <v>14</v>
      </c>
      <c r="Y13" s="239" t="s">
        <v>24</v>
      </c>
      <c r="Z13" s="218"/>
    </row>
    <row r="14" spans="1:26" ht="12.75" customHeight="1">
      <c r="A14" s="231"/>
      <c r="B14" s="385">
        <v>3</v>
      </c>
      <c r="C14" s="233" t="s">
        <v>56</v>
      </c>
      <c r="D14" s="240" t="s">
        <v>69</v>
      </c>
      <c r="E14" s="235" t="s">
        <v>49</v>
      </c>
      <c r="F14" s="236">
        <v>2</v>
      </c>
      <c r="G14" s="236">
        <v>2</v>
      </c>
      <c r="H14" s="236">
        <v>2</v>
      </c>
      <c r="I14" s="236">
        <v>2</v>
      </c>
      <c r="J14" s="236">
        <v>2</v>
      </c>
      <c r="K14" s="236">
        <v>2</v>
      </c>
      <c r="L14" s="236">
        <v>1</v>
      </c>
      <c r="M14" s="236">
        <v>1</v>
      </c>
      <c r="N14" s="236">
        <v>1</v>
      </c>
      <c r="O14" s="236">
        <v>1</v>
      </c>
      <c r="P14" s="237">
        <f t="shared" si="0"/>
        <v>8</v>
      </c>
      <c r="Q14" s="612"/>
      <c r="R14" s="218"/>
      <c r="S14" s="239" t="s">
        <v>58</v>
      </c>
      <c r="T14" s="389" t="s">
        <v>269</v>
      </c>
      <c r="U14" s="242">
        <v>450</v>
      </c>
      <c r="V14" s="242">
        <f ca="1">SUMIF($E$33:$E$42,$T14,$R$33:$R$42)+SUMIF($E$44:$E$50,$T14,$R$44:$R$48)</f>
        <v>600</v>
      </c>
      <c r="W14" s="218"/>
      <c r="X14" s="239" t="s">
        <v>29</v>
      </c>
      <c r="Y14" s="239" t="s">
        <v>26</v>
      </c>
      <c r="Z14" s="218"/>
    </row>
    <row r="15" spans="1:26" ht="12.75" customHeight="1">
      <c r="A15" s="231"/>
      <c r="B15" s="385">
        <v>4</v>
      </c>
      <c r="C15" s="480" t="s">
        <v>306</v>
      </c>
      <c r="D15" s="464"/>
      <c r="E15" s="465"/>
      <c r="F15" s="236">
        <v>1</v>
      </c>
      <c r="G15" s="236">
        <v>1</v>
      </c>
      <c r="H15" s="236"/>
      <c r="I15" s="236"/>
      <c r="J15" s="236"/>
      <c r="K15" s="236"/>
      <c r="L15" s="236"/>
      <c r="M15" s="236"/>
      <c r="N15" s="236"/>
      <c r="O15" s="236"/>
      <c r="P15" s="237">
        <f t="shared" si="0"/>
        <v>1</v>
      </c>
      <c r="Q15" s="238"/>
      <c r="R15" s="218"/>
      <c r="S15" s="716" t="s">
        <v>152</v>
      </c>
      <c r="T15" s="717" t="s">
        <v>327</v>
      </c>
      <c r="U15" s="716"/>
      <c r="W15" s="218"/>
      <c r="X15" s="239" t="s">
        <v>30</v>
      </c>
      <c r="Y15" s="239" t="s">
        <v>31</v>
      </c>
      <c r="Z15" s="218"/>
    </row>
    <row r="16" spans="1:26" ht="12.75" customHeight="1">
      <c r="A16" s="231"/>
      <c r="B16" s="385">
        <v>5</v>
      </c>
      <c r="C16" s="233" t="s">
        <v>26</v>
      </c>
      <c r="D16" s="234"/>
      <c r="E16" s="235" t="str">
        <f>IF(OR($C$30=C16,$C$31=C16),"R","P")</f>
        <v>P</v>
      </c>
      <c r="F16" s="236">
        <v>2</v>
      </c>
      <c r="G16" s="236">
        <v>2</v>
      </c>
      <c r="H16" s="236">
        <v>2</v>
      </c>
      <c r="I16" s="236">
        <v>2</v>
      </c>
      <c r="J16" s="236">
        <v>2</v>
      </c>
      <c r="K16" s="236">
        <v>2</v>
      </c>
      <c r="L16" s="236">
        <v>1</v>
      </c>
      <c r="M16" s="236">
        <v>1</v>
      </c>
      <c r="N16" s="236">
        <v>1</v>
      </c>
      <c r="O16" s="236">
        <v>1</v>
      </c>
      <c r="P16" s="237">
        <f t="shared" si="0"/>
        <v>8</v>
      </c>
      <c r="Q16" s="238"/>
      <c r="R16" s="218"/>
      <c r="S16" s="390"/>
      <c r="T16" s="391"/>
      <c r="U16" s="238"/>
      <c r="V16" s="238"/>
      <c r="W16" s="218"/>
      <c r="X16" s="239" t="s">
        <v>33</v>
      </c>
      <c r="Y16" s="239" t="s">
        <v>34</v>
      </c>
      <c r="Z16" s="218"/>
    </row>
    <row r="17" spans="1:26" ht="12.75" customHeight="1">
      <c r="A17" s="231"/>
      <c r="B17" s="385">
        <v>6</v>
      </c>
      <c r="C17" s="233" t="s">
        <v>29</v>
      </c>
      <c r="D17" s="244"/>
      <c r="E17" s="235" t="str">
        <f>IF(OR($C$30=C17,$C$31=C17),"R","P")</f>
        <v>P</v>
      </c>
      <c r="F17" s="236"/>
      <c r="G17" s="236"/>
      <c r="H17" s="236"/>
      <c r="I17" s="236"/>
      <c r="J17" s="236"/>
      <c r="K17" s="236"/>
      <c r="L17" s="236">
        <v>1</v>
      </c>
      <c r="M17" s="236">
        <v>1</v>
      </c>
      <c r="N17" s="236">
        <v>1</v>
      </c>
      <c r="O17" s="236">
        <v>1</v>
      </c>
      <c r="P17" s="237">
        <f t="shared" si="0"/>
        <v>2</v>
      </c>
      <c r="Q17" s="238"/>
      <c r="R17" s="218"/>
      <c r="S17" s="218"/>
      <c r="T17" s="218"/>
      <c r="U17" s="218"/>
      <c r="V17" s="218"/>
      <c r="W17" s="218"/>
      <c r="X17" s="239" t="s">
        <v>35</v>
      </c>
      <c r="Y17" s="239" t="s">
        <v>36</v>
      </c>
      <c r="Z17" s="218"/>
    </row>
    <row r="18" spans="1:26" ht="12.75" customHeight="1">
      <c r="A18" s="231"/>
      <c r="B18" s="385">
        <v>7</v>
      </c>
      <c r="C18" s="627" t="s">
        <v>32</v>
      </c>
      <c r="D18" s="604"/>
      <c r="E18" s="605"/>
      <c r="F18" s="236"/>
      <c r="G18" s="236"/>
      <c r="H18" s="236">
        <v>1</v>
      </c>
      <c r="I18" s="236">
        <v>1</v>
      </c>
      <c r="J18" s="236">
        <v>1</v>
      </c>
      <c r="K18" s="236">
        <v>1</v>
      </c>
      <c r="L18" s="236"/>
      <c r="M18" s="236"/>
      <c r="N18" s="236"/>
      <c r="O18" s="236"/>
      <c r="P18" s="237">
        <f t="shared" si="0"/>
        <v>2</v>
      </c>
      <c r="Q18" s="238"/>
      <c r="R18" s="218"/>
      <c r="S18" s="218"/>
      <c r="T18" s="218"/>
      <c r="U18" s="218"/>
      <c r="V18" s="218"/>
      <c r="W18" s="218"/>
      <c r="X18" s="239" t="s">
        <v>37</v>
      </c>
      <c r="Y18" s="239" t="s">
        <v>38</v>
      </c>
      <c r="Z18" s="218"/>
    </row>
    <row r="19" spans="1:26" ht="12.75" customHeight="1">
      <c r="A19" s="231"/>
      <c r="B19" s="385">
        <v>8</v>
      </c>
      <c r="C19" s="233" t="s">
        <v>31</v>
      </c>
      <c r="D19" s="234"/>
      <c r="E19" s="235" t="str">
        <f t="shared" ref="E19:E24" si="1">IF(OR($C$30=C19,$C$31=C19),"R","P")</f>
        <v>P</v>
      </c>
      <c r="F19" s="242">
        <v>1</v>
      </c>
      <c r="G19" s="242">
        <v>1</v>
      </c>
      <c r="H19" s="242">
        <v>1</v>
      </c>
      <c r="I19" s="242">
        <v>1</v>
      </c>
      <c r="J19" s="242">
        <v>1</v>
      </c>
      <c r="K19" s="242">
        <v>1</v>
      </c>
      <c r="L19" s="242">
        <v>1</v>
      </c>
      <c r="M19" s="242">
        <v>1</v>
      </c>
      <c r="N19" s="236"/>
      <c r="O19" s="236"/>
      <c r="P19" s="237">
        <f t="shared" si="0"/>
        <v>4</v>
      </c>
      <c r="Q19" s="619">
        <f>SUM(P19:P22)</f>
        <v>16</v>
      </c>
      <c r="R19" s="218"/>
      <c r="S19" s="218"/>
      <c r="T19" s="218"/>
      <c r="U19" s="218"/>
      <c r="V19" s="218"/>
      <c r="W19" s="218"/>
      <c r="X19" s="239"/>
      <c r="Y19" s="239" t="s">
        <v>39</v>
      </c>
      <c r="Z19" s="218"/>
    </row>
    <row r="20" spans="1:26" ht="12.75" customHeight="1">
      <c r="A20" s="231"/>
      <c r="B20" s="385">
        <v>9</v>
      </c>
      <c r="C20" s="233" t="s">
        <v>34</v>
      </c>
      <c r="D20" s="234"/>
      <c r="E20" s="235" t="str">
        <f t="shared" si="1"/>
        <v>P</v>
      </c>
      <c r="F20" s="242">
        <v>1</v>
      </c>
      <c r="G20" s="242">
        <v>1</v>
      </c>
      <c r="H20" s="242">
        <v>1</v>
      </c>
      <c r="I20" s="242">
        <v>1</v>
      </c>
      <c r="J20" s="242">
        <v>1</v>
      </c>
      <c r="K20" s="242">
        <v>1</v>
      </c>
      <c r="L20" s="242">
        <v>1</v>
      </c>
      <c r="M20" s="242">
        <v>1</v>
      </c>
      <c r="N20" s="236"/>
      <c r="O20" s="236"/>
      <c r="P20" s="237">
        <f t="shared" si="0"/>
        <v>4</v>
      </c>
      <c r="Q20" s="620"/>
      <c r="R20" s="218"/>
      <c r="S20" s="218" t="s">
        <v>65</v>
      </c>
      <c r="T20" s="218"/>
      <c r="U20" s="218"/>
      <c r="V20" s="218"/>
      <c r="W20" s="218"/>
      <c r="X20" s="239"/>
      <c r="Y20" s="239" t="s">
        <v>40</v>
      </c>
      <c r="Z20" s="218"/>
    </row>
    <row r="21" spans="1:26" ht="12.75" customHeight="1">
      <c r="A21" s="231"/>
      <c r="B21" s="385">
        <v>10</v>
      </c>
      <c r="C21" s="233" t="s">
        <v>36</v>
      </c>
      <c r="D21" s="234"/>
      <c r="E21" s="235" t="str">
        <f t="shared" si="1"/>
        <v>P</v>
      </c>
      <c r="F21" s="242">
        <v>1</v>
      </c>
      <c r="G21" s="242">
        <v>1</v>
      </c>
      <c r="H21" s="242">
        <v>1</v>
      </c>
      <c r="I21" s="242">
        <v>1</v>
      </c>
      <c r="J21" s="242">
        <v>1</v>
      </c>
      <c r="K21" s="242">
        <v>1</v>
      </c>
      <c r="L21" s="242">
        <v>1</v>
      </c>
      <c r="M21" s="242">
        <v>1</v>
      </c>
      <c r="N21" s="236"/>
      <c r="O21" s="236"/>
      <c r="P21" s="237">
        <f t="shared" si="0"/>
        <v>4</v>
      </c>
      <c r="Q21" s="620"/>
      <c r="R21" s="218"/>
      <c r="S21" s="218"/>
      <c r="T21" s="221" t="s">
        <v>66</v>
      </c>
      <c r="U21" s="390" t="s">
        <v>67</v>
      </c>
      <c r="V21" s="218"/>
      <c r="W21" s="218"/>
      <c r="X21" s="218"/>
      <c r="Y21" s="218"/>
      <c r="Z21" s="218"/>
    </row>
    <row r="22" spans="1:26" ht="12.75" customHeight="1">
      <c r="A22" s="231"/>
      <c r="B22" s="385">
        <v>11</v>
      </c>
      <c r="C22" s="233" t="s">
        <v>38</v>
      </c>
      <c r="D22" s="234"/>
      <c r="E22" s="235" t="str">
        <f t="shared" si="1"/>
        <v>P</v>
      </c>
      <c r="F22" s="242">
        <v>1</v>
      </c>
      <c r="G22" s="242">
        <v>1</v>
      </c>
      <c r="H22" s="242">
        <v>1</v>
      </c>
      <c r="I22" s="242">
        <v>1</v>
      </c>
      <c r="J22" s="242">
        <v>1</v>
      </c>
      <c r="K22" s="242">
        <v>1</v>
      </c>
      <c r="L22" s="242">
        <v>1</v>
      </c>
      <c r="M22" s="242">
        <v>1</v>
      </c>
      <c r="N22" s="236"/>
      <c r="O22" s="236"/>
      <c r="P22" s="237">
        <f t="shared" si="0"/>
        <v>4</v>
      </c>
      <c r="Q22" s="612"/>
      <c r="R22" s="218"/>
      <c r="S22" s="218"/>
      <c r="T22" s="221" t="s">
        <v>53</v>
      </c>
      <c r="U22" s="390" t="s">
        <v>68</v>
      </c>
      <c r="V22" s="218"/>
      <c r="W22" s="218"/>
      <c r="X22" s="218"/>
      <c r="Y22" s="218"/>
      <c r="Z22" s="218"/>
    </row>
    <row r="23" spans="1:26" ht="12.75" customHeight="1">
      <c r="A23" s="231"/>
      <c r="B23" s="385">
        <v>12</v>
      </c>
      <c r="C23" s="233" t="s">
        <v>39</v>
      </c>
      <c r="D23" s="244"/>
      <c r="E23" s="235" t="str">
        <f t="shared" si="1"/>
        <v>R</v>
      </c>
      <c r="F23" s="236">
        <v>2</v>
      </c>
      <c r="G23" s="236">
        <v>2</v>
      </c>
      <c r="H23" s="236">
        <v>2</v>
      </c>
      <c r="I23" s="236">
        <v>2</v>
      </c>
      <c r="J23" s="236">
        <v>3</v>
      </c>
      <c r="K23" s="236">
        <v>3</v>
      </c>
      <c r="L23" s="236">
        <v>3</v>
      </c>
      <c r="M23" s="236">
        <v>3</v>
      </c>
      <c r="N23" s="236">
        <v>4</v>
      </c>
      <c r="O23" s="236">
        <v>4</v>
      </c>
      <c r="P23" s="237">
        <f t="shared" si="0"/>
        <v>14</v>
      </c>
      <c r="Q23" s="238"/>
      <c r="R23" s="218"/>
      <c r="S23" s="218"/>
      <c r="T23" s="221" t="s">
        <v>227</v>
      </c>
      <c r="U23" s="390" t="s">
        <v>70</v>
      </c>
      <c r="V23" s="218"/>
      <c r="W23" s="218"/>
      <c r="X23" s="218"/>
      <c r="Y23" s="218"/>
      <c r="Z23" s="218"/>
    </row>
    <row r="24" spans="1:26" ht="12.75" customHeight="1">
      <c r="A24" s="231"/>
      <c r="B24" s="385">
        <v>13</v>
      </c>
      <c r="C24" s="627" t="s">
        <v>40</v>
      </c>
      <c r="D24" s="604"/>
      <c r="E24" s="235" t="str">
        <f t="shared" si="1"/>
        <v>P</v>
      </c>
      <c r="F24" s="236">
        <v>1</v>
      </c>
      <c r="G24" s="236">
        <v>1</v>
      </c>
      <c r="H24" s="236">
        <v>1</v>
      </c>
      <c r="I24" s="236">
        <v>1</v>
      </c>
      <c r="J24" s="236">
        <v>1</v>
      </c>
      <c r="K24" s="236">
        <v>1</v>
      </c>
      <c r="L24" s="236"/>
      <c r="M24" s="236"/>
      <c r="N24" s="236"/>
      <c r="O24" s="236"/>
      <c r="P24" s="237">
        <f t="shared" si="0"/>
        <v>3</v>
      </c>
      <c r="Q24" s="238"/>
      <c r="R24" s="218"/>
      <c r="S24" s="218"/>
      <c r="T24" s="221" t="s">
        <v>228</v>
      </c>
      <c r="U24" s="390" t="s">
        <v>71</v>
      </c>
      <c r="V24" s="218"/>
      <c r="W24" s="218"/>
      <c r="X24" s="218"/>
      <c r="Y24" s="218"/>
      <c r="Z24" s="218"/>
    </row>
    <row r="25" spans="1:26" ht="12.75" customHeight="1">
      <c r="A25" s="231"/>
      <c r="B25" s="385">
        <v>14</v>
      </c>
      <c r="C25" s="233" t="s">
        <v>72</v>
      </c>
      <c r="D25" s="244"/>
      <c r="E25" s="235"/>
      <c r="F25" s="236">
        <v>3</v>
      </c>
      <c r="G25" s="236">
        <v>3</v>
      </c>
      <c r="H25" s="236">
        <v>3</v>
      </c>
      <c r="I25" s="236">
        <v>3</v>
      </c>
      <c r="J25" s="236">
        <v>3</v>
      </c>
      <c r="K25" s="236">
        <v>3</v>
      </c>
      <c r="L25" s="236">
        <v>3</v>
      </c>
      <c r="M25" s="236">
        <v>3</v>
      </c>
      <c r="N25" s="236">
        <v>3</v>
      </c>
      <c r="O25" s="236">
        <v>3</v>
      </c>
      <c r="P25" s="237">
        <f t="shared" si="0"/>
        <v>15</v>
      </c>
      <c r="Q25" s="238"/>
      <c r="R25" s="218"/>
      <c r="S25" s="218"/>
      <c r="T25" s="218"/>
      <c r="U25" s="218"/>
      <c r="V25" s="218"/>
      <c r="W25" s="218"/>
      <c r="X25" s="218"/>
      <c r="Y25" s="218"/>
      <c r="Z25" s="218"/>
    </row>
    <row r="26" spans="1:26" ht="12.75" customHeight="1">
      <c r="A26" s="231"/>
      <c r="B26" s="385">
        <v>15</v>
      </c>
      <c r="C26" s="233" t="s">
        <v>73</v>
      </c>
      <c r="D26" s="244"/>
      <c r="E26" s="235"/>
      <c r="F26" s="236">
        <v>1</v>
      </c>
      <c r="G26" s="236">
        <v>1</v>
      </c>
      <c r="H26" s="236"/>
      <c r="I26" s="236"/>
      <c r="J26" s="236"/>
      <c r="K26" s="236"/>
      <c r="L26" s="236"/>
      <c r="M26" s="236"/>
      <c r="N26" s="236"/>
      <c r="O26" s="236"/>
      <c r="P26" s="237">
        <f t="shared" si="0"/>
        <v>1</v>
      </c>
      <c r="Q26" s="238"/>
      <c r="R26" s="218"/>
      <c r="S26" s="218"/>
      <c r="T26" s="218"/>
      <c r="U26" s="218"/>
      <c r="V26" s="218"/>
      <c r="W26" s="218"/>
      <c r="X26" s="218"/>
      <c r="Y26" s="218"/>
      <c r="Z26" s="218"/>
    </row>
    <row r="27" spans="1:26" ht="12.75" customHeight="1">
      <c r="A27" s="231"/>
      <c r="B27" s="385">
        <v>16</v>
      </c>
      <c r="C27" s="233" t="s">
        <v>74</v>
      </c>
      <c r="D27" s="244"/>
      <c r="E27" s="235"/>
      <c r="F27" s="236">
        <v>1</v>
      </c>
      <c r="G27" s="236">
        <v>1</v>
      </c>
      <c r="H27" s="236">
        <v>1</v>
      </c>
      <c r="I27" s="236">
        <v>1</v>
      </c>
      <c r="J27" s="236">
        <v>1</v>
      </c>
      <c r="K27" s="236">
        <v>1</v>
      </c>
      <c r="L27" s="236">
        <v>1</v>
      </c>
      <c r="M27" s="236">
        <v>1</v>
      </c>
      <c r="N27" s="236">
        <v>1</v>
      </c>
      <c r="O27" s="236">
        <v>1</v>
      </c>
      <c r="P27" s="237">
        <f t="shared" si="0"/>
        <v>5</v>
      </c>
      <c r="Q27" s="238"/>
      <c r="R27" s="218"/>
      <c r="S27" s="218"/>
      <c r="T27" s="218"/>
      <c r="U27" s="218"/>
      <c r="V27" s="218"/>
      <c r="W27" s="218"/>
      <c r="X27" s="218"/>
      <c r="Y27" s="218"/>
      <c r="Z27" s="218"/>
    </row>
    <row r="28" spans="1:26" ht="27" customHeight="1">
      <c r="A28" s="218"/>
      <c r="B28" s="628" t="s">
        <v>75</v>
      </c>
      <c r="C28" s="629"/>
      <c r="D28" s="629"/>
      <c r="E28" s="630"/>
      <c r="F28" s="245">
        <f t="shared" ref="F28:O28" si="2">SUM(F12:F27)</f>
        <v>22</v>
      </c>
      <c r="G28" s="245">
        <f t="shared" si="2"/>
        <v>22</v>
      </c>
      <c r="H28" s="245">
        <f t="shared" si="2"/>
        <v>21</v>
      </c>
      <c r="I28" s="245">
        <f t="shared" si="2"/>
        <v>21</v>
      </c>
      <c r="J28" s="245">
        <f t="shared" si="2"/>
        <v>22</v>
      </c>
      <c r="K28" s="245">
        <f t="shared" si="2"/>
        <v>22</v>
      </c>
      <c r="L28" s="245">
        <f t="shared" si="2"/>
        <v>20</v>
      </c>
      <c r="M28" s="245">
        <f t="shared" si="2"/>
        <v>20</v>
      </c>
      <c r="N28" s="245">
        <f t="shared" si="2"/>
        <v>18</v>
      </c>
      <c r="O28" s="245">
        <f t="shared" si="2"/>
        <v>18</v>
      </c>
      <c r="P28" s="245">
        <f t="shared" si="0"/>
        <v>103</v>
      </c>
      <c r="Q28" s="238"/>
      <c r="R28" s="218"/>
      <c r="S28" s="221"/>
      <c r="T28" s="247"/>
      <c r="X28" s="247"/>
      <c r="Y28" s="218"/>
      <c r="Z28" s="218"/>
    </row>
    <row r="29" spans="1:26" ht="12.75" customHeight="1">
      <c r="A29" s="218"/>
      <c r="B29" s="671" t="s">
        <v>76</v>
      </c>
      <c r="C29" s="604"/>
      <c r="D29" s="604"/>
      <c r="E29" s="604"/>
      <c r="F29" s="604"/>
      <c r="G29" s="604"/>
      <c r="H29" s="604"/>
      <c r="I29" s="604"/>
      <c r="J29" s="604"/>
      <c r="K29" s="604"/>
      <c r="L29" s="604"/>
      <c r="M29" s="604"/>
      <c r="N29" s="604"/>
      <c r="O29" s="604"/>
      <c r="P29" s="604"/>
      <c r="Q29" s="238"/>
      <c r="R29" s="218"/>
      <c r="S29" s="221"/>
      <c r="X29" s="247"/>
      <c r="Y29" s="218"/>
      <c r="Z29" s="218"/>
    </row>
    <row r="30" spans="1:26" ht="12.75" customHeight="1">
      <c r="A30" s="218"/>
      <c r="B30" s="248">
        <v>1</v>
      </c>
      <c r="C30" s="249" t="s">
        <v>24</v>
      </c>
      <c r="D30" s="240" t="s">
        <v>145</v>
      </c>
      <c r="E30" s="242"/>
      <c r="F30" s="392"/>
      <c r="G30" s="392"/>
      <c r="H30" s="392"/>
      <c r="I30" s="392"/>
      <c r="J30" s="392">
        <v>1</v>
      </c>
      <c r="K30" s="392">
        <v>1</v>
      </c>
      <c r="L30" s="392">
        <v>1</v>
      </c>
      <c r="M30" s="392">
        <v>1</v>
      </c>
      <c r="N30" s="392">
        <v>1</v>
      </c>
      <c r="O30" s="392">
        <v>1</v>
      </c>
      <c r="P30" s="251">
        <f t="shared" ref="P30:P52" si="3">SUM(F30:O30)/2</f>
        <v>3</v>
      </c>
      <c r="Q30" s="238"/>
      <c r="R30" s="218"/>
      <c r="U30" s="247"/>
      <c r="V30" s="247"/>
      <c r="W30" s="247"/>
      <c r="X30" s="247"/>
      <c r="Y30" s="218"/>
      <c r="Z30" s="218"/>
    </row>
    <row r="31" spans="1:26" ht="12.75" customHeight="1">
      <c r="A31" s="218"/>
      <c r="B31" s="252">
        <v>2</v>
      </c>
      <c r="C31" s="249" t="s">
        <v>39</v>
      </c>
      <c r="D31" s="249"/>
      <c r="E31" s="242"/>
      <c r="F31" s="392">
        <v>1</v>
      </c>
      <c r="G31" s="392">
        <v>1</v>
      </c>
      <c r="H31" s="392">
        <v>1</v>
      </c>
      <c r="I31" s="392">
        <v>1</v>
      </c>
      <c r="J31" s="392">
        <v>1</v>
      </c>
      <c r="K31" s="392">
        <v>1</v>
      </c>
      <c r="L31" s="392">
        <v>1</v>
      </c>
      <c r="M31" s="392">
        <v>1</v>
      </c>
      <c r="N31" s="392">
        <v>1</v>
      </c>
      <c r="O31" s="392">
        <v>1</v>
      </c>
      <c r="P31" s="251">
        <f t="shared" si="3"/>
        <v>5</v>
      </c>
      <c r="Q31" s="238"/>
      <c r="R31" s="218"/>
      <c r="U31" s="247"/>
      <c r="V31" s="247"/>
      <c r="W31" s="247"/>
      <c r="X31" s="247"/>
      <c r="Y31" s="218"/>
      <c r="Z31" s="218"/>
    </row>
    <row r="32" spans="1:26" ht="12.75" customHeight="1">
      <c r="A32" s="218"/>
      <c r="B32" s="632" t="s">
        <v>82</v>
      </c>
      <c r="C32" s="604"/>
      <c r="D32" s="604"/>
      <c r="E32" s="605"/>
      <c r="F32" s="253">
        <f t="shared" ref="F32:O32" si="4">SUM(F30:F31)</f>
        <v>1</v>
      </c>
      <c r="G32" s="253">
        <f t="shared" si="4"/>
        <v>1</v>
      </c>
      <c r="H32" s="253">
        <f t="shared" si="4"/>
        <v>1</v>
      </c>
      <c r="I32" s="253">
        <f t="shared" si="4"/>
        <v>1</v>
      </c>
      <c r="J32" s="253">
        <f t="shared" si="4"/>
        <v>2</v>
      </c>
      <c r="K32" s="253">
        <f t="shared" si="4"/>
        <v>2</v>
      </c>
      <c r="L32" s="253">
        <f t="shared" si="4"/>
        <v>2</v>
      </c>
      <c r="M32" s="253">
        <f t="shared" si="4"/>
        <v>2</v>
      </c>
      <c r="N32" s="253">
        <f t="shared" si="4"/>
        <v>2</v>
      </c>
      <c r="O32" s="253">
        <f t="shared" si="4"/>
        <v>2</v>
      </c>
      <c r="P32" s="254">
        <f t="shared" si="3"/>
        <v>8</v>
      </c>
      <c r="Q32" s="238"/>
      <c r="R32" s="218"/>
      <c r="S32" s="221"/>
      <c r="T32" s="247"/>
      <c r="U32" s="247"/>
      <c r="V32" s="247"/>
      <c r="W32" s="247"/>
      <c r="X32" s="247"/>
      <c r="Y32" s="218"/>
      <c r="Z32" s="218"/>
    </row>
    <row r="33" spans="1:26" ht="12.75" customHeight="1">
      <c r="A33" s="388">
        <f t="shared" ref="A33:A42" si="5">LEN(C33)</f>
        <v>19</v>
      </c>
      <c r="B33" s="619">
        <v>17</v>
      </c>
      <c r="C33" s="621" t="s">
        <v>151</v>
      </c>
      <c r="D33" s="622"/>
      <c r="E33" s="393" t="s">
        <v>141</v>
      </c>
      <c r="F33" s="394"/>
      <c r="G33" s="394"/>
      <c r="H33" s="394"/>
      <c r="I33" s="394"/>
      <c r="J33" s="394"/>
      <c r="K33" s="394"/>
      <c r="L33" s="394">
        <v>1</v>
      </c>
      <c r="M33" s="394">
        <v>1</v>
      </c>
      <c r="N33" s="394"/>
      <c r="O33" s="394"/>
      <c r="P33" s="258">
        <f t="shared" si="3"/>
        <v>1</v>
      </c>
      <c r="R33" s="429">
        <f t="shared" ref="R33:R42" si="6">SUM(P33*30)</f>
        <v>30</v>
      </c>
      <c r="S33" s="218"/>
      <c r="T33" s="218"/>
      <c r="U33" s="218"/>
      <c r="V33" s="218"/>
      <c r="W33" s="218"/>
      <c r="X33" s="218"/>
      <c r="Y33" s="218"/>
      <c r="Z33" s="218"/>
    </row>
    <row r="34" spans="1:26" ht="12.75" customHeight="1">
      <c r="A34" s="388">
        <f t="shared" si="5"/>
        <v>0</v>
      </c>
      <c r="B34" s="612"/>
      <c r="C34" s="623"/>
      <c r="D34" s="624"/>
      <c r="E34" s="393" t="s">
        <v>269</v>
      </c>
      <c r="F34" s="394"/>
      <c r="G34" s="394"/>
      <c r="H34" s="394"/>
      <c r="I34" s="394"/>
      <c r="J34" s="257">
        <v>1</v>
      </c>
      <c r="K34" s="257">
        <v>1</v>
      </c>
      <c r="L34" s="394"/>
      <c r="M34" s="394"/>
      <c r="N34" s="394"/>
      <c r="O34" s="394"/>
      <c r="P34" s="258">
        <f t="shared" si="3"/>
        <v>1</v>
      </c>
      <c r="R34" s="429">
        <f t="shared" si="6"/>
        <v>30</v>
      </c>
      <c r="S34" s="391"/>
      <c r="T34" s="395"/>
      <c r="U34" s="218"/>
      <c r="V34" s="218"/>
      <c r="W34" s="218"/>
      <c r="X34" s="218"/>
      <c r="Y34" s="218"/>
      <c r="Z34" s="218"/>
    </row>
    <row r="35" spans="1:26" ht="12.75" customHeight="1">
      <c r="A35" s="388">
        <f t="shared" si="5"/>
        <v>39</v>
      </c>
      <c r="B35" s="619">
        <v>18</v>
      </c>
      <c r="C35" s="667" t="s">
        <v>226</v>
      </c>
      <c r="D35" s="622"/>
      <c r="E35" s="396" t="s">
        <v>141</v>
      </c>
      <c r="F35" s="397">
        <v>1</v>
      </c>
      <c r="G35" s="397"/>
      <c r="H35" s="397"/>
      <c r="I35" s="397"/>
      <c r="J35" s="397"/>
      <c r="K35" s="397"/>
      <c r="L35" s="397"/>
      <c r="M35" s="397"/>
      <c r="N35" s="397"/>
      <c r="O35" s="397"/>
      <c r="P35" s="258">
        <f t="shared" si="3"/>
        <v>0.5</v>
      </c>
      <c r="R35" s="429">
        <f t="shared" si="6"/>
        <v>15</v>
      </c>
      <c r="S35" s="218"/>
      <c r="T35" s="218"/>
      <c r="U35" s="218"/>
      <c r="V35" s="218"/>
      <c r="W35" s="218"/>
      <c r="X35" s="218"/>
      <c r="Y35" s="218"/>
      <c r="Z35" s="218"/>
    </row>
    <row r="36" spans="1:26" ht="12.75" customHeight="1">
      <c r="A36" s="388">
        <f t="shared" si="5"/>
        <v>0</v>
      </c>
      <c r="B36" s="612"/>
      <c r="C36" s="623"/>
      <c r="D36" s="624"/>
      <c r="E36" s="396" t="s">
        <v>269</v>
      </c>
      <c r="F36" s="397"/>
      <c r="G36" s="397">
        <v>1</v>
      </c>
      <c r="H36" s="397"/>
      <c r="I36" s="397"/>
      <c r="J36" s="397"/>
      <c r="K36" s="397"/>
      <c r="L36" s="397"/>
      <c r="M36" s="397"/>
      <c r="N36" s="397"/>
      <c r="O36" s="397"/>
      <c r="P36" s="258">
        <f t="shared" si="3"/>
        <v>0.5</v>
      </c>
      <c r="R36" s="429">
        <f t="shared" si="6"/>
        <v>15</v>
      </c>
      <c r="S36" s="218"/>
      <c r="T36" s="218"/>
      <c r="U36" s="218"/>
      <c r="V36" s="218"/>
      <c r="W36" s="218"/>
      <c r="X36" s="218"/>
      <c r="Y36" s="218"/>
      <c r="Z36" s="218"/>
    </row>
    <row r="37" spans="1:26" ht="12.75" customHeight="1">
      <c r="A37" s="388">
        <f t="shared" si="5"/>
        <v>41</v>
      </c>
      <c r="B37" s="385">
        <v>19</v>
      </c>
      <c r="C37" s="625" t="s">
        <v>154</v>
      </c>
      <c r="D37" s="605"/>
      <c r="E37" s="396" t="s">
        <v>141</v>
      </c>
      <c r="F37" s="397">
        <v>1</v>
      </c>
      <c r="G37" s="397">
        <v>1</v>
      </c>
      <c r="H37" s="397">
        <v>1</v>
      </c>
      <c r="I37" s="397">
        <v>1</v>
      </c>
      <c r="J37" s="397"/>
      <c r="K37" s="397"/>
      <c r="L37" s="397"/>
      <c r="M37" s="397"/>
      <c r="N37" s="397"/>
      <c r="O37" s="397"/>
      <c r="P37" s="258">
        <f t="shared" si="3"/>
        <v>2</v>
      </c>
      <c r="R37" s="429">
        <f t="shared" si="6"/>
        <v>60</v>
      </c>
      <c r="S37" s="218">
        <f>SUM(R33:R42)</f>
        <v>780</v>
      </c>
      <c r="T37" s="218"/>
      <c r="U37" s="218"/>
      <c r="V37" s="218"/>
      <c r="W37" s="218"/>
      <c r="X37" s="218"/>
      <c r="Y37" s="218"/>
      <c r="Z37" s="218"/>
    </row>
    <row r="38" spans="1:26" ht="12.75" customHeight="1">
      <c r="A38" s="388">
        <f t="shared" si="5"/>
        <v>21</v>
      </c>
      <c r="B38" s="619">
        <v>20</v>
      </c>
      <c r="C38" s="667" t="s">
        <v>155</v>
      </c>
      <c r="D38" s="622"/>
      <c r="E38" s="396" t="s">
        <v>141</v>
      </c>
      <c r="F38" s="397">
        <v>1</v>
      </c>
      <c r="G38" s="397">
        <v>1</v>
      </c>
      <c r="H38" s="397">
        <v>1</v>
      </c>
      <c r="I38" s="397">
        <v>1</v>
      </c>
      <c r="J38" s="397">
        <v>1</v>
      </c>
      <c r="K38" s="397">
        <v>1</v>
      </c>
      <c r="L38" s="397"/>
      <c r="M38" s="397"/>
      <c r="N38" s="397"/>
      <c r="O38" s="397"/>
      <c r="P38" s="258">
        <f t="shared" si="3"/>
        <v>3</v>
      </c>
      <c r="R38" s="429">
        <f t="shared" si="6"/>
        <v>90</v>
      </c>
      <c r="S38" s="218"/>
      <c r="T38" s="218">
        <f>SUM(R33:R42)</f>
        <v>780</v>
      </c>
      <c r="U38" s="218"/>
      <c r="V38" s="218"/>
      <c r="W38" s="218"/>
      <c r="X38" s="218"/>
      <c r="Y38" s="218"/>
      <c r="Z38" s="218"/>
    </row>
    <row r="39" spans="1:26" ht="12.75" customHeight="1">
      <c r="A39" s="388">
        <f t="shared" si="5"/>
        <v>0</v>
      </c>
      <c r="B39" s="612"/>
      <c r="C39" s="623"/>
      <c r="D39" s="624"/>
      <c r="E39" s="396" t="s">
        <v>269</v>
      </c>
      <c r="F39" s="397"/>
      <c r="G39" s="397"/>
      <c r="H39" s="397"/>
      <c r="I39" s="397"/>
      <c r="J39" s="397"/>
      <c r="K39" s="397"/>
      <c r="L39" s="261">
        <v>2</v>
      </c>
      <c r="M39" s="261">
        <v>2</v>
      </c>
      <c r="N39" s="397">
        <v>2</v>
      </c>
      <c r="O39" s="397"/>
      <c r="P39" s="258">
        <f t="shared" si="3"/>
        <v>3</v>
      </c>
      <c r="R39" s="429">
        <f t="shared" si="6"/>
        <v>90</v>
      </c>
      <c r="S39" s="218"/>
      <c r="T39" s="218"/>
      <c r="U39" s="218"/>
      <c r="V39" s="218"/>
      <c r="W39" s="218"/>
      <c r="X39" s="218"/>
      <c r="Y39" s="218"/>
      <c r="Z39" s="218"/>
    </row>
    <row r="40" spans="1:26" ht="12.75" customHeight="1">
      <c r="A40" s="388">
        <f t="shared" si="5"/>
        <v>36</v>
      </c>
      <c r="B40" s="385">
        <v>21</v>
      </c>
      <c r="C40" s="625" t="s">
        <v>156</v>
      </c>
      <c r="D40" s="605"/>
      <c r="E40" s="396" t="s">
        <v>141</v>
      </c>
      <c r="F40" s="397">
        <v>2</v>
      </c>
      <c r="G40" s="397">
        <v>2</v>
      </c>
      <c r="H40" s="397">
        <v>3</v>
      </c>
      <c r="I40" s="397">
        <v>3</v>
      </c>
      <c r="J40" s="397">
        <v>3</v>
      </c>
      <c r="K40" s="397">
        <v>3</v>
      </c>
      <c r="L40" s="397"/>
      <c r="M40" s="397"/>
      <c r="N40" s="397"/>
      <c r="O40" s="397"/>
      <c r="P40" s="258">
        <f t="shared" si="3"/>
        <v>8</v>
      </c>
      <c r="R40" s="429">
        <f t="shared" si="6"/>
        <v>240</v>
      </c>
      <c r="S40" s="218"/>
      <c r="T40" s="218"/>
      <c r="U40" s="218"/>
      <c r="V40" s="218"/>
      <c r="W40" s="218"/>
      <c r="X40" s="218"/>
      <c r="Y40" s="218"/>
      <c r="Z40" s="218"/>
    </row>
    <row r="41" spans="1:26" ht="12.75" customHeight="1">
      <c r="A41" s="388">
        <f t="shared" si="5"/>
        <v>34</v>
      </c>
      <c r="B41" s="385">
        <v>22</v>
      </c>
      <c r="C41" s="669" t="s">
        <v>157</v>
      </c>
      <c r="D41" s="605"/>
      <c r="E41" s="398" t="s">
        <v>141</v>
      </c>
      <c r="F41" s="399"/>
      <c r="G41" s="399"/>
      <c r="H41" s="399">
        <v>2</v>
      </c>
      <c r="I41" s="399">
        <v>2</v>
      </c>
      <c r="J41" s="399">
        <v>1</v>
      </c>
      <c r="K41" s="399">
        <v>1</v>
      </c>
      <c r="L41" s="400"/>
      <c r="M41" s="400"/>
      <c r="N41" s="400"/>
      <c r="O41" s="400"/>
      <c r="P41" s="266">
        <f t="shared" si="3"/>
        <v>3</v>
      </c>
      <c r="R41" s="429">
        <f t="shared" si="6"/>
        <v>90</v>
      </c>
      <c r="S41" s="218"/>
      <c r="T41" s="218"/>
      <c r="U41" s="218"/>
      <c r="V41" s="218"/>
      <c r="W41" s="218"/>
      <c r="X41" s="218"/>
      <c r="Y41" s="218"/>
      <c r="Z41" s="218"/>
    </row>
    <row r="42" spans="1:26" ht="12.75" customHeight="1">
      <c r="A42" s="388">
        <f t="shared" si="5"/>
        <v>40</v>
      </c>
      <c r="B42" s="385">
        <v>23</v>
      </c>
      <c r="C42" s="669" t="s">
        <v>271</v>
      </c>
      <c r="D42" s="605"/>
      <c r="E42" s="396" t="s">
        <v>269</v>
      </c>
      <c r="F42" s="397"/>
      <c r="G42" s="397"/>
      <c r="H42" s="397"/>
      <c r="I42" s="397"/>
      <c r="J42" s="397"/>
      <c r="K42" s="397"/>
      <c r="L42" s="397">
        <v>3</v>
      </c>
      <c r="M42" s="397">
        <v>3</v>
      </c>
      <c r="N42" s="397">
        <v>2</v>
      </c>
      <c r="O42" s="397"/>
      <c r="P42" s="258">
        <f t="shared" si="3"/>
        <v>4</v>
      </c>
      <c r="R42" s="429">
        <f t="shared" si="6"/>
        <v>120</v>
      </c>
      <c r="S42" s="218"/>
      <c r="T42" s="218"/>
      <c r="U42" s="218"/>
      <c r="V42" s="218"/>
      <c r="W42" s="218"/>
      <c r="X42" s="218"/>
      <c r="Y42" s="218"/>
      <c r="Z42" s="218"/>
    </row>
    <row r="43" spans="1:26" ht="12.75" customHeight="1">
      <c r="A43" s="218"/>
      <c r="B43" s="267" t="s">
        <v>91</v>
      </c>
      <c r="C43" s="268"/>
      <c r="D43" s="269"/>
      <c r="E43" s="269"/>
      <c r="F43" s="270">
        <f t="shared" ref="F43:O43" si="7">SUM(F33:F42)</f>
        <v>5</v>
      </c>
      <c r="G43" s="270">
        <f t="shared" si="7"/>
        <v>5</v>
      </c>
      <c r="H43" s="270">
        <f t="shared" si="7"/>
        <v>7</v>
      </c>
      <c r="I43" s="270">
        <f t="shared" si="7"/>
        <v>7</v>
      </c>
      <c r="J43" s="270">
        <f t="shared" si="7"/>
        <v>6</v>
      </c>
      <c r="K43" s="270">
        <f t="shared" si="7"/>
        <v>6</v>
      </c>
      <c r="L43" s="270">
        <f t="shared" si="7"/>
        <v>6</v>
      </c>
      <c r="M43" s="270">
        <f t="shared" si="7"/>
        <v>6</v>
      </c>
      <c r="N43" s="270">
        <f t="shared" si="7"/>
        <v>4</v>
      </c>
      <c r="O43" s="270">
        <f t="shared" si="7"/>
        <v>0</v>
      </c>
      <c r="P43" s="270">
        <f t="shared" si="3"/>
        <v>26</v>
      </c>
      <c r="R43" s="238"/>
      <c r="S43" s="218"/>
      <c r="T43" s="218"/>
      <c r="U43" s="218"/>
      <c r="V43" s="218"/>
      <c r="W43" s="218"/>
      <c r="X43" s="218"/>
      <c r="Y43" s="218"/>
      <c r="Z43" s="218"/>
    </row>
    <row r="44" spans="1:26" ht="12.75" customHeight="1">
      <c r="A44" s="388">
        <f t="shared" ref="A44:A50" si="8">LEN(C44)</f>
        <v>30</v>
      </c>
      <c r="B44" s="239">
        <v>24</v>
      </c>
      <c r="C44" s="625" t="s">
        <v>272</v>
      </c>
      <c r="D44" s="605"/>
      <c r="E44" s="396" t="s">
        <v>269</v>
      </c>
      <c r="F44" s="397"/>
      <c r="G44" s="397"/>
      <c r="H44" s="397"/>
      <c r="I44" s="397"/>
      <c r="J44" s="397"/>
      <c r="K44" s="397"/>
      <c r="L44" s="397">
        <v>1</v>
      </c>
      <c r="M44" s="397">
        <v>1</v>
      </c>
      <c r="N44" s="397">
        <v>3</v>
      </c>
      <c r="O44" s="397"/>
      <c r="P44" s="258">
        <f t="shared" si="3"/>
        <v>2.5</v>
      </c>
      <c r="R44" s="429">
        <f>SUM(P44*30)</f>
        <v>75</v>
      </c>
      <c r="S44" s="218"/>
      <c r="T44" s="218"/>
      <c r="U44" s="218"/>
      <c r="V44" s="218"/>
      <c r="W44" s="218"/>
      <c r="X44" s="218"/>
      <c r="Y44" s="218"/>
      <c r="Z44" s="218"/>
    </row>
    <row r="45" spans="1:26" s="447" customFormat="1" ht="12.75" customHeight="1">
      <c r="A45" s="448"/>
      <c r="B45" s="239">
        <v>25</v>
      </c>
      <c r="C45" s="568" t="s">
        <v>323</v>
      </c>
      <c r="D45" s="569"/>
      <c r="E45" s="78" t="s">
        <v>327</v>
      </c>
      <c r="F45" s="100"/>
      <c r="G45" s="100"/>
      <c r="H45" s="100"/>
      <c r="I45" s="100"/>
      <c r="J45" s="100"/>
      <c r="K45" s="100"/>
      <c r="L45" s="100"/>
      <c r="M45" s="100"/>
      <c r="N45" s="100"/>
      <c r="O45" s="79">
        <v>2</v>
      </c>
      <c r="P45" s="97">
        <f t="shared" si="3"/>
        <v>1</v>
      </c>
      <c r="R45" s="429"/>
      <c r="S45" s="218"/>
      <c r="T45" s="218"/>
      <c r="U45" s="218"/>
      <c r="V45" s="218"/>
      <c r="W45" s="218"/>
      <c r="X45" s="218"/>
      <c r="Y45" s="218"/>
      <c r="Z45" s="218"/>
    </row>
    <row r="46" spans="1:26" ht="12.75" customHeight="1">
      <c r="A46" s="388">
        <f t="shared" si="8"/>
        <v>42</v>
      </c>
      <c r="B46" s="239">
        <v>26</v>
      </c>
      <c r="C46" s="670" t="s">
        <v>308</v>
      </c>
      <c r="D46" s="562"/>
      <c r="E46" s="78" t="s">
        <v>327</v>
      </c>
      <c r="F46" s="100"/>
      <c r="G46" s="100"/>
      <c r="H46" s="100"/>
      <c r="I46" s="100"/>
      <c r="J46" s="100"/>
      <c r="K46" s="100"/>
      <c r="L46" s="100"/>
      <c r="M46" s="100"/>
      <c r="N46" s="100"/>
      <c r="O46" s="91">
        <v>5</v>
      </c>
      <c r="P46" s="97">
        <f t="shared" si="3"/>
        <v>2.5</v>
      </c>
      <c r="R46" s="387"/>
      <c r="S46" s="218"/>
      <c r="T46" s="218"/>
      <c r="U46" s="218"/>
      <c r="V46" s="218"/>
      <c r="W46" s="218"/>
      <c r="X46" s="218"/>
      <c r="Y46" s="218"/>
      <c r="Z46" s="218"/>
    </row>
    <row r="47" spans="1:26" ht="12.75" customHeight="1">
      <c r="A47" s="388">
        <f t="shared" si="8"/>
        <v>18</v>
      </c>
      <c r="B47" s="619">
        <v>27</v>
      </c>
      <c r="C47" s="667" t="s">
        <v>158</v>
      </c>
      <c r="D47" s="622"/>
      <c r="E47" s="396" t="s">
        <v>269</v>
      </c>
      <c r="F47" s="397">
        <v>1</v>
      </c>
      <c r="G47" s="397">
        <v>1</v>
      </c>
      <c r="H47" s="397">
        <v>1</v>
      </c>
      <c r="I47" s="397">
        <v>1</v>
      </c>
      <c r="J47" s="397">
        <v>1</v>
      </c>
      <c r="K47" s="397">
        <v>1</v>
      </c>
      <c r="L47" s="397">
        <v>6</v>
      </c>
      <c r="M47" s="397">
        <v>6</v>
      </c>
      <c r="N47" s="397"/>
      <c r="O47" s="397"/>
      <c r="P47" s="258">
        <f t="shared" si="3"/>
        <v>9</v>
      </c>
      <c r="R47" s="429">
        <f>SUM(P47*30)</f>
        <v>270</v>
      </c>
      <c r="S47" s="218">
        <f>SUM(R44:R48)</f>
        <v>795</v>
      </c>
      <c r="T47" s="218" t="e">
        <f>SUM(R44,#REF!,R47,R48)</f>
        <v>#REF!</v>
      </c>
      <c r="U47" s="218"/>
      <c r="V47" s="218"/>
      <c r="W47" s="218"/>
      <c r="X47" s="218"/>
      <c r="Y47" s="218"/>
      <c r="Z47" s="218"/>
    </row>
    <row r="48" spans="1:26" ht="12.75" customHeight="1">
      <c r="A48" s="388">
        <f t="shared" si="8"/>
        <v>0</v>
      </c>
      <c r="B48" s="612"/>
      <c r="C48" s="623"/>
      <c r="D48" s="624"/>
      <c r="E48" s="396" t="s">
        <v>141</v>
      </c>
      <c r="F48" s="397">
        <v>5</v>
      </c>
      <c r="G48" s="397">
        <v>5</v>
      </c>
      <c r="H48" s="397">
        <v>5</v>
      </c>
      <c r="I48" s="397">
        <v>5</v>
      </c>
      <c r="J48" s="397">
        <v>5</v>
      </c>
      <c r="K48" s="397">
        <v>5</v>
      </c>
      <c r="L48" s="397"/>
      <c r="M48" s="397"/>
      <c r="N48" s="397"/>
      <c r="O48" s="397"/>
      <c r="P48" s="258">
        <f t="shared" si="3"/>
        <v>15</v>
      </c>
      <c r="R48" s="429">
        <f>SUM(P48*30)</f>
        <v>450</v>
      </c>
      <c r="S48" s="218"/>
      <c r="T48" s="218"/>
      <c r="U48" s="218"/>
      <c r="V48" s="218"/>
      <c r="W48" s="218"/>
      <c r="X48" s="218"/>
      <c r="Y48" s="218"/>
      <c r="Z48" s="218"/>
    </row>
    <row r="49" spans="1:26" ht="12.75" customHeight="1">
      <c r="A49" s="388">
        <f t="shared" si="8"/>
        <v>17</v>
      </c>
      <c r="B49" s="619">
        <v>28</v>
      </c>
      <c r="C49" s="668" t="s">
        <v>245</v>
      </c>
      <c r="D49" s="622"/>
      <c r="E49" s="401" t="s">
        <v>141</v>
      </c>
      <c r="F49" s="402"/>
      <c r="G49" s="402"/>
      <c r="H49" s="402"/>
      <c r="I49" s="402"/>
      <c r="J49" s="402"/>
      <c r="K49" s="402" t="s">
        <v>98</v>
      </c>
      <c r="L49" s="402"/>
      <c r="M49" s="402"/>
      <c r="N49" s="402"/>
      <c r="O49" s="402"/>
      <c r="P49" s="258">
        <f t="shared" si="3"/>
        <v>0</v>
      </c>
      <c r="Q49" s="238"/>
      <c r="S49" s="218"/>
      <c r="T49" s="218"/>
      <c r="U49" s="218"/>
      <c r="V49" s="218"/>
      <c r="W49" s="218"/>
      <c r="X49" s="218"/>
      <c r="Y49" s="218"/>
      <c r="Z49" s="218"/>
    </row>
    <row r="50" spans="1:26" ht="12.75" customHeight="1">
      <c r="A50" s="388">
        <f t="shared" si="8"/>
        <v>0</v>
      </c>
      <c r="B50" s="612"/>
      <c r="C50" s="623"/>
      <c r="D50" s="624"/>
      <c r="E50" s="401" t="s">
        <v>269</v>
      </c>
      <c r="F50" s="402"/>
      <c r="G50" s="402"/>
      <c r="H50" s="402"/>
      <c r="I50" s="402"/>
      <c r="J50" s="402"/>
      <c r="K50" s="402"/>
      <c r="L50" s="402"/>
      <c r="M50" s="402" t="s">
        <v>98</v>
      </c>
      <c r="N50" s="402"/>
      <c r="O50" s="402"/>
      <c r="P50" s="258">
        <f t="shared" si="3"/>
        <v>0</v>
      </c>
      <c r="Q50" s="238"/>
      <c r="R50" s="218"/>
      <c r="S50" s="218"/>
      <c r="T50" s="218"/>
      <c r="U50" s="218"/>
      <c r="V50" s="218"/>
      <c r="W50" s="218"/>
      <c r="X50" s="218"/>
      <c r="Y50" s="218"/>
      <c r="Z50" s="218"/>
    </row>
    <row r="51" spans="1:26" ht="12.75" customHeight="1">
      <c r="A51" s="218"/>
      <c r="B51" s="273" t="s">
        <v>99</v>
      </c>
      <c r="C51" s="274"/>
      <c r="D51" s="275"/>
      <c r="E51" s="275"/>
      <c r="F51" s="276">
        <f t="shared" ref="F51:O51" si="9">SUM(F44:F50)</f>
        <v>6</v>
      </c>
      <c r="G51" s="276">
        <f t="shared" si="9"/>
        <v>6</v>
      </c>
      <c r="H51" s="276">
        <f t="shared" si="9"/>
        <v>6</v>
      </c>
      <c r="I51" s="276">
        <f t="shared" si="9"/>
        <v>6</v>
      </c>
      <c r="J51" s="276">
        <f t="shared" si="9"/>
        <v>6</v>
      </c>
      <c r="K51" s="276">
        <f t="shared" si="9"/>
        <v>6</v>
      </c>
      <c r="L51" s="276">
        <f t="shared" si="9"/>
        <v>7</v>
      </c>
      <c r="M51" s="276">
        <f t="shared" si="9"/>
        <v>7</v>
      </c>
      <c r="N51" s="276">
        <f t="shared" si="9"/>
        <v>3</v>
      </c>
      <c r="O51" s="276">
        <f t="shared" si="9"/>
        <v>7</v>
      </c>
      <c r="P51" s="270">
        <f t="shared" si="3"/>
        <v>30</v>
      </c>
      <c r="Q51" s="238"/>
      <c r="R51" s="218"/>
      <c r="S51" s="218"/>
      <c r="T51" s="218"/>
      <c r="U51" s="218"/>
      <c r="V51" s="218"/>
      <c r="W51" s="218"/>
      <c r="X51" s="218"/>
      <c r="Y51" s="218"/>
      <c r="Z51" s="218"/>
    </row>
    <row r="52" spans="1:26" ht="12.75" customHeight="1">
      <c r="A52" s="218"/>
      <c r="B52" s="277" t="s">
        <v>107</v>
      </c>
      <c r="C52" s="278"/>
      <c r="D52" s="279"/>
      <c r="E52" s="280"/>
      <c r="F52" s="281">
        <f t="shared" ref="F52:O52" si="10">SUM(F51,F43)</f>
        <v>11</v>
      </c>
      <c r="G52" s="281">
        <f t="shared" si="10"/>
        <v>11</v>
      </c>
      <c r="H52" s="281">
        <f t="shared" si="10"/>
        <v>13</v>
      </c>
      <c r="I52" s="281">
        <f t="shared" si="10"/>
        <v>13</v>
      </c>
      <c r="J52" s="281">
        <f t="shared" si="10"/>
        <v>12</v>
      </c>
      <c r="K52" s="281">
        <f t="shared" si="10"/>
        <v>12</v>
      </c>
      <c r="L52" s="281">
        <f t="shared" si="10"/>
        <v>13</v>
      </c>
      <c r="M52" s="281">
        <f t="shared" si="10"/>
        <v>13</v>
      </c>
      <c r="N52" s="281">
        <f t="shared" si="10"/>
        <v>7</v>
      </c>
      <c r="O52" s="281">
        <f t="shared" si="10"/>
        <v>7</v>
      </c>
      <c r="P52" s="282">
        <f t="shared" si="3"/>
        <v>56</v>
      </c>
      <c r="Q52" s="238"/>
      <c r="R52" s="218"/>
      <c r="S52" s="218"/>
      <c r="T52" s="218"/>
      <c r="U52" s="218"/>
      <c r="V52" s="218"/>
      <c r="W52" s="218"/>
      <c r="X52" s="218"/>
      <c r="Y52" s="218"/>
      <c r="Z52" s="218"/>
    </row>
    <row r="53" spans="1:26" ht="12.75" customHeight="1">
      <c r="A53" s="218"/>
      <c r="B53" s="666" t="s">
        <v>113</v>
      </c>
      <c r="C53" s="604"/>
      <c r="D53" s="604"/>
      <c r="E53" s="605"/>
      <c r="F53" s="283">
        <v>11</v>
      </c>
      <c r="G53" s="283">
        <v>11</v>
      </c>
      <c r="H53" s="283">
        <v>13</v>
      </c>
      <c r="I53" s="283">
        <v>13</v>
      </c>
      <c r="J53" s="283">
        <v>12</v>
      </c>
      <c r="K53" s="283">
        <v>12</v>
      </c>
      <c r="L53" s="283">
        <v>13</v>
      </c>
      <c r="M53" s="283">
        <v>13</v>
      </c>
      <c r="N53" s="281">
        <v>7</v>
      </c>
      <c r="O53" s="281">
        <v>7</v>
      </c>
      <c r="P53" s="282">
        <f>SUM(F53:M53)/2+N53</f>
        <v>56</v>
      </c>
      <c r="Q53" s="238"/>
      <c r="R53" s="218" t="s">
        <v>111</v>
      </c>
      <c r="S53" s="218"/>
      <c r="T53" s="218"/>
      <c r="U53" s="218"/>
      <c r="V53" s="218"/>
      <c r="W53" s="218"/>
      <c r="X53" s="218"/>
      <c r="Y53" s="218"/>
      <c r="Z53" s="218"/>
    </row>
    <row r="54" spans="1:26" ht="12.75" customHeight="1">
      <c r="A54" s="218"/>
      <c r="B54" s="616" t="s">
        <v>115</v>
      </c>
      <c r="C54" s="604"/>
      <c r="D54" s="604"/>
      <c r="E54" s="605"/>
      <c r="F54" s="284"/>
      <c r="G54" s="229"/>
      <c r="H54" s="229"/>
      <c r="I54" s="229"/>
      <c r="J54" s="229"/>
      <c r="K54" s="229" t="s">
        <v>141</v>
      </c>
      <c r="L54" s="229"/>
      <c r="M54" s="229"/>
      <c r="N54" s="229" t="s">
        <v>269</v>
      </c>
      <c r="O54" s="229"/>
      <c r="P54" s="242">
        <f>COUNTA(F54:O54)</f>
        <v>2</v>
      </c>
      <c r="Q54" s="238"/>
      <c r="R54" s="218"/>
      <c r="S54" s="218"/>
      <c r="T54" s="218"/>
      <c r="U54" s="218"/>
      <c r="V54" s="218"/>
      <c r="W54" s="218"/>
      <c r="X54" s="218"/>
      <c r="Y54" s="218"/>
      <c r="Z54" s="218"/>
    </row>
    <row r="55" spans="1:26" ht="12.75" customHeight="1">
      <c r="A55" s="218"/>
      <c r="B55" s="285" t="s">
        <v>116</v>
      </c>
      <c r="C55" s="286"/>
      <c r="D55" s="287"/>
      <c r="E55" s="288"/>
      <c r="F55" s="289">
        <f t="shared" ref="F55:O55" si="11">F28+F52</f>
        <v>33</v>
      </c>
      <c r="G55" s="289">
        <f t="shared" si="11"/>
        <v>33</v>
      </c>
      <c r="H55" s="289">
        <f t="shared" si="11"/>
        <v>34</v>
      </c>
      <c r="I55" s="289">
        <f t="shared" si="11"/>
        <v>34</v>
      </c>
      <c r="J55" s="289">
        <f t="shared" si="11"/>
        <v>34</v>
      </c>
      <c r="K55" s="289">
        <f t="shared" si="11"/>
        <v>34</v>
      </c>
      <c r="L55" s="289">
        <f t="shared" si="11"/>
        <v>33</v>
      </c>
      <c r="M55" s="289">
        <f t="shared" si="11"/>
        <v>33</v>
      </c>
      <c r="N55" s="289">
        <f t="shared" si="11"/>
        <v>25</v>
      </c>
      <c r="O55" s="289">
        <f t="shared" si="11"/>
        <v>25</v>
      </c>
      <c r="P55" s="290">
        <f>SUM(F55:O55)</f>
        <v>318</v>
      </c>
      <c r="Q55" s="238"/>
      <c r="R55" s="218"/>
      <c r="S55" s="218"/>
      <c r="T55" s="218"/>
      <c r="U55" s="218"/>
      <c r="V55" s="218"/>
      <c r="W55" s="218"/>
      <c r="X55" s="218"/>
      <c r="Y55" s="218"/>
      <c r="Z55" s="218"/>
    </row>
    <row r="56" spans="1:26" ht="29.25" customHeight="1">
      <c r="A56" s="218"/>
      <c r="B56" s="617" t="s">
        <v>59</v>
      </c>
      <c r="C56" s="604"/>
      <c r="D56" s="604"/>
      <c r="E56" s="605"/>
      <c r="F56" s="289">
        <f t="shared" ref="F56:O56" si="12">F55+F32</f>
        <v>34</v>
      </c>
      <c r="G56" s="289">
        <f t="shared" si="12"/>
        <v>34</v>
      </c>
      <c r="H56" s="289">
        <f t="shared" si="12"/>
        <v>35</v>
      </c>
      <c r="I56" s="289">
        <f t="shared" si="12"/>
        <v>35</v>
      </c>
      <c r="J56" s="289">
        <f t="shared" si="12"/>
        <v>36</v>
      </c>
      <c r="K56" s="289">
        <f t="shared" si="12"/>
        <v>36</v>
      </c>
      <c r="L56" s="289">
        <f t="shared" si="12"/>
        <v>35</v>
      </c>
      <c r="M56" s="289">
        <f t="shared" si="12"/>
        <v>35</v>
      </c>
      <c r="N56" s="289">
        <f t="shared" si="12"/>
        <v>27</v>
      </c>
      <c r="O56" s="289">
        <f t="shared" si="12"/>
        <v>27</v>
      </c>
      <c r="P56" s="291">
        <f>SUM(F56:O56)/2</f>
        <v>167</v>
      </c>
      <c r="Q56" s="238"/>
      <c r="R56" s="218"/>
      <c r="S56" s="218"/>
      <c r="T56" s="218"/>
      <c r="U56" s="218"/>
      <c r="V56" s="218"/>
      <c r="W56" s="218"/>
      <c r="X56" s="218"/>
      <c r="Y56" s="218"/>
      <c r="Z56" s="218"/>
    </row>
    <row r="57" spans="1:26" ht="25.5" customHeight="1">
      <c r="A57" s="218"/>
      <c r="B57" s="618"/>
      <c r="C57" s="504" t="s">
        <v>300</v>
      </c>
      <c r="D57" s="613" t="s">
        <v>118</v>
      </c>
      <c r="E57" s="605"/>
      <c r="F57" s="292">
        <v>1</v>
      </c>
      <c r="G57" s="292">
        <v>1</v>
      </c>
      <c r="H57" s="292">
        <v>1</v>
      </c>
      <c r="I57" s="292">
        <v>1</v>
      </c>
      <c r="J57" s="292"/>
      <c r="K57" s="292"/>
      <c r="L57" s="292"/>
      <c r="M57" s="292"/>
      <c r="N57" s="292">
        <v>1</v>
      </c>
      <c r="O57" s="292">
        <v>1</v>
      </c>
      <c r="P57" s="611">
        <f>SUM(F57:O58)/2</f>
        <v>4</v>
      </c>
      <c r="Q57" s="238"/>
      <c r="R57" s="218"/>
      <c r="S57" s="218"/>
      <c r="T57" s="218"/>
      <c r="U57" s="218"/>
      <c r="V57" s="218"/>
      <c r="W57" s="218"/>
      <c r="X57" s="218"/>
      <c r="Y57" s="218"/>
      <c r="Z57" s="218"/>
    </row>
    <row r="58" spans="1:26" ht="18.75" customHeight="1">
      <c r="A58" s="218"/>
      <c r="B58" s="612"/>
      <c r="C58" s="471"/>
      <c r="D58" s="613" t="s">
        <v>39</v>
      </c>
      <c r="E58" s="605"/>
      <c r="F58" s="292"/>
      <c r="G58" s="292"/>
      <c r="H58" s="292"/>
      <c r="I58" s="292"/>
      <c r="J58" s="292"/>
      <c r="K58" s="292"/>
      <c r="L58" s="292"/>
      <c r="M58" s="292"/>
      <c r="N58" s="292">
        <v>1</v>
      </c>
      <c r="O58" s="292">
        <v>1</v>
      </c>
      <c r="P58" s="612"/>
      <c r="Q58" s="238"/>
      <c r="R58" s="218"/>
      <c r="S58" s="218"/>
      <c r="T58" s="218"/>
      <c r="U58" s="218"/>
      <c r="V58" s="218"/>
      <c r="W58" s="218"/>
      <c r="X58" s="218"/>
      <c r="Y58" s="218"/>
      <c r="Z58" s="218"/>
    </row>
    <row r="59" spans="1:26" ht="12.75" customHeight="1">
      <c r="A59" s="218"/>
      <c r="B59" s="239">
        <v>1</v>
      </c>
      <c r="C59" s="614" t="s">
        <v>119</v>
      </c>
      <c r="D59" s="604"/>
      <c r="E59" s="605"/>
      <c r="F59" s="403">
        <v>2</v>
      </c>
      <c r="G59" s="403">
        <v>2</v>
      </c>
      <c r="H59" s="403">
        <v>2</v>
      </c>
      <c r="I59" s="403">
        <v>2</v>
      </c>
      <c r="J59" s="403">
        <v>2</v>
      </c>
      <c r="K59" s="403">
        <v>2</v>
      </c>
      <c r="L59" s="403">
        <v>2</v>
      </c>
      <c r="M59" s="403">
        <v>2</v>
      </c>
      <c r="N59" s="403">
        <v>2</v>
      </c>
      <c r="O59" s="403">
        <v>2</v>
      </c>
      <c r="P59" s="404" t="s">
        <v>140</v>
      </c>
      <c r="Q59" s="218"/>
      <c r="R59" s="218"/>
      <c r="S59" s="218"/>
      <c r="T59" s="218"/>
      <c r="U59" s="218"/>
      <c r="V59" s="218"/>
      <c r="W59" s="218"/>
      <c r="X59" s="218"/>
      <c r="Y59" s="218"/>
      <c r="Z59" s="218"/>
    </row>
    <row r="60" spans="1:26" ht="12.75" customHeight="1">
      <c r="A60" s="218"/>
      <c r="B60" s="239">
        <v>2</v>
      </c>
      <c r="C60" s="610" t="s">
        <v>121</v>
      </c>
      <c r="D60" s="604"/>
      <c r="E60" s="605"/>
      <c r="F60" s="403">
        <v>0.5</v>
      </c>
      <c r="G60" s="403"/>
      <c r="H60" s="403">
        <v>0.5</v>
      </c>
      <c r="I60" s="403"/>
      <c r="J60" s="403">
        <v>0.5</v>
      </c>
      <c r="K60" s="403"/>
      <c r="L60" s="403"/>
      <c r="M60" s="405"/>
      <c r="N60" s="405"/>
      <c r="O60" s="405"/>
      <c r="P60" s="404" t="s">
        <v>140</v>
      </c>
      <c r="Q60" s="218"/>
      <c r="R60" s="218"/>
      <c r="S60" s="218"/>
      <c r="T60" s="218"/>
      <c r="U60" s="218"/>
      <c r="V60" s="218"/>
      <c r="W60" s="218"/>
      <c r="X60" s="218"/>
      <c r="Y60" s="218"/>
      <c r="Z60" s="218"/>
    </row>
    <row r="61" spans="1:26" ht="12.75" customHeight="1">
      <c r="A61" s="218"/>
      <c r="B61" s="239">
        <v>3</v>
      </c>
      <c r="C61" s="610" t="s">
        <v>122</v>
      </c>
      <c r="D61" s="604"/>
      <c r="E61" s="605"/>
      <c r="F61" s="403"/>
      <c r="G61" s="403"/>
      <c r="H61" s="403"/>
      <c r="I61" s="403"/>
      <c r="J61" s="403"/>
      <c r="K61" s="403"/>
      <c r="L61" s="403"/>
      <c r="M61" s="405"/>
      <c r="N61" s="405"/>
      <c r="O61" s="405"/>
      <c r="P61" s="404" t="s">
        <v>140</v>
      </c>
      <c r="Q61" s="218"/>
      <c r="R61" s="218"/>
      <c r="S61" s="218"/>
      <c r="T61" s="218"/>
      <c r="U61" s="218"/>
      <c r="V61" s="218"/>
      <c r="W61" s="218"/>
      <c r="X61" s="218"/>
      <c r="Y61" s="218"/>
      <c r="Z61" s="218"/>
    </row>
    <row r="62" spans="1:26" ht="12.75" customHeight="1">
      <c r="A62" s="218"/>
      <c r="B62" s="239">
        <v>4</v>
      </c>
      <c r="C62" s="610" t="s">
        <v>123</v>
      </c>
      <c r="D62" s="604"/>
      <c r="E62" s="605"/>
      <c r="F62" s="403"/>
      <c r="G62" s="403"/>
      <c r="H62" s="403"/>
      <c r="I62" s="403"/>
      <c r="J62" s="403"/>
      <c r="K62" s="403"/>
      <c r="L62" s="403"/>
      <c r="M62" s="405"/>
      <c r="N62" s="405"/>
      <c r="O62" s="405"/>
      <c r="P62" s="404" t="s">
        <v>140</v>
      </c>
      <c r="Q62" s="218"/>
      <c r="R62" s="218"/>
      <c r="S62" s="218"/>
      <c r="T62" s="218"/>
      <c r="U62" s="218"/>
      <c r="V62" s="218"/>
      <c r="W62" s="218"/>
      <c r="X62" s="218"/>
      <c r="Y62" s="218"/>
      <c r="Z62" s="218"/>
    </row>
    <row r="63" spans="1:26" ht="12.75" customHeight="1">
      <c r="A63" s="218"/>
      <c r="B63" s="239">
        <v>5</v>
      </c>
      <c r="C63" s="610" t="s">
        <v>124</v>
      </c>
      <c r="D63" s="604"/>
      <c r="E63" s="605"/>
      <c r="F63" s="403"/>
      <c r="G63" s="403"/>
      <c r="H63" s="403"/>
      <c r="I63" s="403"/>
      <c r="J63" s="403"/>
      <c r="K63" s="403"/>
      <c r="L63" s="403"/>
      <c r="M63" s="405"/>
      <c r="N63" s="405"/>
      <c r="O63" s="405"/>
      <c r="P63" s="404" t="s">
        <v>140</v>
      </c>
      <c r="Q63" s="218"/>
      <c r="R63" s="218"/>
      <c r="S63" s="218"/>
      <c r="T63" s="218"/>
      <c r="U63" s="218"/>
      <c r="V63" s="218"/>
      <c r="W63" s="218"/>
      <c r="X63" s="218"/>
      <c r="Y63" s="218"/>
      <c r="Z63" s="218"/>
    </row>
    <row r="64" spans="1:26" ht="12.75" customHeight="1">
      <c r="A64" s="218"/>
      <c r="B64" s="239">
        <v>6</v>
      </c>
      <c r="C64" s="610" t="s">
        <v>125</v>
      </c>
      <c r="D64" s="604"/>
      <c r="E64" s="605"/>
      <c r="F64" s="403"/>
      <c r="G64" s="403"/>
      <c r="H64" s="403"/>
      <c r="I64" s="403"/>
      <c r="J64" s="403"/>
      <c r="K64" s="403"/>
      <c r="L64" s="403"/>
      <c r="M64" s="405"/>
      <c r="N64" s="405"/>
      <c r="O64" s="405"/>
      <c r="P64" s="404" t="s">
        <v>140</v>
      </c>
      <c r="Q64" s="218"/>
      <c r="R64" s="218"/>
      <c r="S64" s="218"/>
      <c r="T64" s="218"/>
      <c r="U64" s="218"/>
      <c r="V64" s="218"/>
      <c r="W64" s="218"/>
      <c r="X64" s="218"/>
      <c r="Y64" s="218"/>
      <c r="Z64" s="218"/>
    </row>
    <row r="65" spans="1:26" ht="12.75" customHeight="1">
      <c r="A65" s="218"/>
      <c r="B65" s="239">
        <v>7</v>
      </c>
      <c r="C65" s="610" t="s">
        <v>126</v>
      </c>
      <c r="D65" s="604"/>
      <c r="E65" s="605"/>
      <c r="F65" s="403"/>
      <c r="G65" s="403"/>
      <c r="H65" s="403"/>
      <c r="I65" s="403"/>
      <c r="J65" s="403"/>
      <c r="K65" s="403"/>
      <c r="L65" s="403"/>
      <c r="M65" s="405"/>
      <c r="N65" s="405"/>
      <c r="O65" s="405"/>
      <c r="P65" s="404" t="s">
        <v>140</v>
      </c>
      <c r="Q65" s="218"/>
      <c r="R65" s="218"/>
      <c r="S65" s="218"/>
      <c r="T65" s="218"/>
      <c r="U65" s="218"/>
      <c r="V65" s="218"/>
      <c r="W65" s="218"/>
      <c r="X65" s="218"/>
      <c r="Y65" s="218"/>
      <c r="Z65" s="218"/>
    </row>
    <row r="66" spans="1:26" ht="12.75" customHeight="1">
      <c r="A66" s="218"/>
      <c r="B66" s="239">
        <v>8</v>
      </c>
      <c r="C66" s="610" t="s">
        <v>127</v>
      </c>
      <c r="D66" s="604"/>
      <c r="E66" s="605"/>
      <c r="F66" s="403"/>
      <c r="G66" s="403"/>
      <c r="H66" s="403"/>
      <c r="I66" s="403"/>
      <c r="J66" s="403"/>
      <c r="K66" s="403"/>
      <c r="L66" s="403"/>
      <c r="M66" s="405"/>
      <c r="N66" s="405"/>
      <c r="O66" s="405"/>
      <c r="P66" s="404" t="s">
        <v>140</v>
      </c>
      <c r="Q66" s="218"/>
      <c r="R66" s="218"/>
      <c r="S66" s="218"/>
      <c r="T66" s="218"/>
      <c r="U66" s="218"/>
      <c r="V66" s="218"/>
      <c r="W66" s="218"/>
      <c r="X66" s="218"/>
      <c r="Y66" s="218"/>
      <c r="Z66" s="218"/>
    </row>
    <row r="67" spans="1:26" ht="12.75" customHeight="1">
      <c r="A67" s="218"/>
      <c r="B67" s="239">
        <v>9</v>
      </c>
      <c r="C67" s="610" t="s">
        <v>128</v>
      </c>
      <c r="D67" s="604"/>
      <c r="E67" s="605"/>
      <c r="F67" s="403" t="s">
        <v>129</v>
      </c>
      <c r="G67" s="403"/>
      <c r="H67" s="403"/>
      <c r="I67" s="403"/>
      <c r="J67" s="403"/>
      <c r="K67" s="403"/>
      <c r="L67" s="403"/>
      <c r="M67" s="405"/>
      <c r="N67" s="405"/>
      <c r="O67" s="405" t="s">
        <v>129</v>
      </c>
      <c r="P67" s="404" t="s">
        <v>140</v>
      </c>
      <c r="Q67" s="218"/>
      <c r="R67" s="218"/>
      <c r="S67" s="218"/>
      <c r="T67" s="218"/>
      <c r="U67" s="218"/>
      <c r="V67" s="218"/>
      <c r="W67" s="218"/>
      <c r="X67" s="218"/>
      <c r="Y67" s="218"/>
      <c r="Z67" s="218"/>
    </row>
    <row r="68" spans="1:26" ht="12.75" customHeight="1">
      <c r="A68" s="218"/>
      <c r="B68" s="239">
        <v>10</v>
      </c>
      <c r="C68" s="610" t="s">
        <v>131</v>
      </c>
      <c r="D68" s="604"/>
      <c r="E68" s="605"/>
      <c r="F68" s="403"/>
      <c r="G68" s="403"/>
      <c r="H68" s="403"/>
      <c r="I68" s="403"/>
      <c r="J68" s="403"/>
      <c r="K68" s="403"/>
      <c r="L68" s="403"/>
      <c r="M68" s="405"/>
      <c r="N68" s="405"/>
      <c r="O68" s="405"/>
      <c r="P68" s="404" t="s">
        <v>140</v>
      </c>
      <c r="Q68" s="218"/>
      <c r="R68" s="218"/>
      <c r="S68" s="218"/>
      <c r="T68" s="218"/>
      <c r="U68" s="218"/>
      <c r="V68" s="218"/>
      <c r="W68" s="218"/>
      <c r="X68" s="218"/>
      <c r="Y68" s="218"/>
      <c r="Z68" s="218"/>
    </row>
    <row r="69" spans="1:26" ht="12.75" customHeight="1">
      <c r="A69" s="295"/>
      <c r="B69" s="603" t="s">
        <v>132</v>
      </c>
      <c r="C69" s="604"/>
      <c r="D69" s="604"/>
      <c r="E69" s="605"/>
      <c r="F69" s="289">
        <f t="shared" ref="F69:O69" si="13">SUM(F56:F68)</f>
        <v>37.5</v>
      </c>
      <c r="G69" s="289">
        <f t="shared" si="13"/>
        <v>37</v>
      </c>
      <c r="H69" s="289">
        <f t="shared" si="13"/>
        <v>38.5</v>
      </c>
      <c r="I69" s="289">
        <f t="shared" si="13"/>
        <v>38</v>
      </c>
      <c r="J69" s="289">
        <f t="shared" si="13"/>
        <v>38.5</v>
      </c>
      <c r="K69" s="289">
        <f t="shared" si="13"/>
        <v>38</v>
      </c>
      <c r="L69" s="289">
        <f t="shared" si="13"/>
        <v>37</v>
      </c>
      <c r="M69" s="289">
        <f t="shared" si="13"/>
        <v>37</v>
      </c>
      <c r="N69" s="289">
        <f t="shared" si="13"/>
        <v>31</v>
      </c>
      <c r="O69" s="289">
        <f t="shared" si="13"/>
        <v>31</v>
      </c>
      <c r="P69" s="290">
        <f>SUM(F69:O69)</f>
        <v>363.5</v>
      </c>
      <c r="Q69" s="295"/>
      <c r="R69" s="295"/>
      <c r="S69" s="295"/>
      <c r="T69" s="295"/>
      <c r="U69" s="295"/>
      <c r="V69" s="295"/>
      <c r="W69" s="295"/>
      <c r="X69" s="295"/>
      <c r="Y69" s="295"/>
      <c r="Z69" s="218"/>
    </row>
    <row r="70" spans="1:26" ht="12.75" customHeight="1">
      <c r="A70" s="295"/>
      <c r="B70" s="406"/>
      <c r="C70" s="606" t="s">
        <v>225</v>
      </c>
      <c r="D70" s="607"/>
      <c r="E70" s="407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8"/>
      <c r="Q70" s="295"/>
      <c r="R70" s="295"/>
      <c r="S70" s="295"/>
      <c r="T70" s="295"/>
      <c r="U70" s="295"/>
      <c r="V70" s="295"/>
      <c r="W70" s="295"/>
      <c r="X70" s="295"/>
      <c r="Y70" s="295"/>
      <c r="Z70" s="218"/>
    </row>
    <row r="71" spans="1:26" ht="12.75" customHeight="1">
      <c r="A71" s="295"/>
      <c r="B71" s="406"/>
      <c r="C71" s="295" t="s">
        <v>77</v>
      </c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18"/>
    </row>
    <row r="72" spans="1:26" ht="12.75" customHeight="1">
      <c r="A72" s="218"/>
      <c r="B72" s="218"/>
      <c r="C72" s="218" t="s">
        <v>137</v>
      </c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</row>
    <row r="73" spans="1:26" ht="12.75" customHeight="1">
      <c r="A73" s="218"/>
      <c r="B73" s="218"/>
      <c r="C73" s="218"/>
      <c r="D73" s="218"/>
      <c r="E73" s="218"/>
      <c r="F73" s="608" t="s">
        <v>78</v>
      </c>
      <c r="G73" s="604"/>
      <c r="H73" s="604"/>
      <c r="I73" s="604"/>
      <c r="J73" s="604"/>
      <c r="K73" s="604"/>
      <c r="L73" s="604"/>
      <c r="M73" s="604"/>
      <c r="N73" s="604"/>
      <c r="O73" s="605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</row>
    <row r="74" spans="1:26" ht="12.75" customHeight="1">
      <c r="A74" s="218"/>
      <c r="B74" s="218"/>
      <c r="C74" s="218"/>
      <c r="D74" s="218"/>
      <c r="E74" s="218"/>
      <c r="F74" s="609">
        <v>34</v>
      </c>
      <c r="G74" s="605"/>
      <c r="H74" s="609">
        <v>35</v>
      </c>
      <c r="I74" s="605"/>
      <c r="J74" s="609">
        <v>36</v>
      </c>
      <c r="K74" s="605"/>
      <c r="L74" s="609">
        <v>35</v>
      </c>
      <c r="M74" s="605"/>
      <c r="N74" s="609">
        <v>27</v>
      </c>
      <c r="O74" s="605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</row>
    <row r="75" spans="1:26" ht="12.75" customHeight="1">
      <c r="A75" s="218"/>
      <c r="B75" s="218"/>
      <c r="C75" s="218"/>
      <c r="D75" s="218"/>
      <c r="E75" s="21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</row>
    <row r="76" spans="1:26" ht="12.75" customHeight="1">
      <c r="A76" s="218"/>
      <c r="B76" s="218"/>
      <c r="C76" s="221"/>
      <c r="D76" s="221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</row>
    <row r="77" spans="1:26" ht="12.75" customHeight="1">
      <c r="A77" s="218"/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</row>
    <row r="78" spans="1:26" ht="12.75" customHeight="1">
      <c r="A78" s="218"/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</row>
    <row r="79" spans="1:26" ht="12.75" customHeight="1">
      <c r="A79" s="218"/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</row>
    <row r="80" spans="1:26" ht="12.75" customHeight="1">
      <c r="A80" s="218"/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</row>
    <row r="81" spans="1:26" ht="12.75" customHeight="1">
      <c r="A81" s="218"/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</row>
    <row r="82" spans="1:26" ht="12.75" customHeight="1">
      <c r="A82" s="218"/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18"/>
      <c r="Y82" s="218"/>
      <c r="Z82" s="218"/>
    </row>
    <row r="83" spans="1:26" ht="12.75" customHeight="1">
      <c r="A83" s="218"/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</row>
    <row r="84" spans="1:26" ht="12.75" customHeight="1">
      <c r="A84" s="218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</row>
    <row r="85" spans="1:26" ht="12.75" customHeight="1">
      <c r="A85" s="218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</row>
    <row r="86" spans="1:26" ht="12.75" customHeight="1">
      <c r="A86" s="218"/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8"/>
    </row>
    <row r="87" spans="1:26" ht="12.75" customHeight="1">
      <c r="A87" s="218"/>
      <c r="B87" s="218"/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</row>
    <row r="88" spans="1:26" ht="12.75" customHeight="1">
      <c r="A88" s="218"/>
      <c r="B88" s="218"/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18"/>
    </row>
    <row r="89" spans="1:26" ht="12.75" customHeight="1">
      <c r="A89" s="218"/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</row>
    <row r="90" spans="1:26" ht="12.75" customHeight="1">
      <c r="A90" s="218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</row>
    <row r="91" spans="1:26" ht="12.75" customHeight="1">
      <c r="A91" s="218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</row>
    <row r="92" spans="1:26" ht="12.75" customHeight="1">
      <c r="A92" s="218"/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</row>
    <row r="93" spans="1:26" ht="12.75" customHeight="1">
      <c r="A93" s="218"/>
      <c r="B93" s="218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</row>
    <row r="94" spans="1:26" ht="12.75" customHeight="1">
      <c r="A94" s="218"/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</row>
    <row r="95" spans="1:26" ht="12.75" customHeight="1">
      <c r="A95" s="218"/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</row>
    <row r="96" spans="1:26" ht="12.75" customHeight="1">
      <c r="A96" s="218"/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</row>
    <row r="97" spans="1:26" ht="12.75" customHeight="1">
      <c r="A97" s="218"/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</row>
    <row r="98" spans="1:26" ht="12.75" customHeight="1">
      <c r="A98" s="218"/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</row>
    <row r="99" spans="1:26" ht="12.75" customHeight="1">
      <c r="A99" s="218"/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</row>
    <row r="100" spans="1:26" ht="12.75" customHeight="1">
      <c r="A100" s="218"/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</row>
    <row r="101" spans="1:26" ht="12.75" customHeight="1">
      <c r="A101" s="218"/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</row>
    <row r="102" spans="1:26" ht="12.75" customHeight="1">
      <c r="A102" s="218"/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</row>
    <row r="103" spans="1:26" ht="12.75" customHeight="1">
      <c r="A103" s="218"/>
      <c r="B103" s="218"/>
      <c r="C103" s="218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</row>
    <row r="104" spans="1:26" ht="12.75" customHeight="1">
      <c r="A104" s="218"/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</row>
    <row r="105" spans="1:26" ht="12.75" customHeight="1">
      <c r="A105" s="218"/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</row>
    <row r="106" spans="1:26" ht="12.75" customHeight="1">
      <c r="A106" s="218"/>
      <c r="B106" s="218"/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</row>
    <row r="107" spans="1:26" ht="12.75" customHeight="1">
      <c r="A107" s="218"/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</row>
    <row r="108" spans="1:26" ht="12.75" customHeight="1">
      <c r="A108" s="218"/>
      <c r="B108" s="218"/>
      <c r="C108" s="218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</row>
    <row r="109" spans="1:26" ht="12.75" customHeight="1">
      <c r="A109" s="218"/>
      <c r="B109" s="218"/>
      <c r="C109" s="218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  <c r="Y109" s="218"/>
      <c r="Z109" s="218"/>
    </row>
    <row r="110" spans="1:26" ht="12.75" customHeight="1">
      <c r="A110" s="218"/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</row>
    <row r="111" spans="1:26" ht="12.75" customHeight="1">
      <c r="A111" s="218"/>
      <c r="B111" s="218"/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</row>
    <row r="112" spans="1:26" ht="12.75" customHeight="1">
      <c r="A112" s="218"/>
      <c r="B112" s="218"/>
      <c r="C112" s="218"/>
      <c r="D112" s="218"/>
      <c r="E112" s="218"/>
      <c r="F112" s="218"/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</row>
    <row r="113" spans="1:26" ht="12.75" customHeight="1">
      <c r="A113" s="218"/>
      <c r="B113" s="218"/>
      <c r="C113" s="218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</row>
    <row r="114" spans="1:26" ht="12.75" customHeight="1">
      <c r="A114" s="218"/>
      <c r="B114" s="218"/>
      <c r="C114" s="218"/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</row>
    <row r="115" spans="1:26" ht="12.75" customHeight="1">
      <c r="A115" s="218"/>
      <c r="B115" s="218"/>
      <c r="C115" s="218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</row>
    <row r="116" spans="1:26" ht="12.75" customHeight="1">
      <c r="A116" s="218"/>
      <c r="B116" s="218"/>
      <c r="C116" s="218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</row>
    <row r="117" spans="1:26" ht="12.75" customHeight="1">
      <c r="A117" s="218"/>
      <c r="B117" s="218"/>
      <c r="C117" s="218"/>
      <c r="D117" s="218"/>
      <c r="E117" s="218"/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</row>
    <row r="118" spans="1:26" ht="12.75" customHeight="1">
      <c r="A118" s="218"/>
      <c r="B118" s="218"/>
      <c r="C118" s="218"/>
      <c r="D118" s="218"/>
      <c r="E118" s="218"/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</row>
    <row r="119" spans="1:26" ht="12.75" customHeight="1">
      <c r="A119" s="218"/>
      <c r="B119" s="218"/>
      <c r="C119" s="218"/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</row>
    <row r="120" spans="1:26" ht="12.75" customHeight="1">
      <c r="A120" s="218"/>
      <c r="B120" s="218"/>
      <c r="C120" s="218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</row>
    <row r="121" spans="1:26" ht="12.75" customHeight="1">
      <c r="A121" s="218"/>
      <c r="B121" s="218"/>
      <c r="C121" s="218"/>
      <c r="D121" s="218"/>
      <c r="E121" s="218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</row>
    <row r="122" spans="1:26" ht="12.75" customHeight="1">
      <c r="A122" s="218"/>
      <c r="B122" s="218"/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</row>
    <row r="123" spans="1:26" ht="12.75" customHeight="1">
      <c r="A123" s="218"/>
      <c r="B123" s="218"/>
      <c r="C123" s="218"/>
      <c r="D123" s="218"/>
      <c r="E123" s="218"/>
      <c r="F123" s="218"/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</row>
    <row r="124" spans="1:26" ht="12.75" customHeight="1">
      <c r="A124" s="218"/>
      <c r="B124" s="218"/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</row>
    <row r="125" spans="1:26" ht="12.75" customHeight="1">
      <c r="A125" s="218"/>
      <c r="B125" s="218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</row>
    <row r="126" spans="1:26" ht="12.75" customHeight="1">
      <c r="A126" s="218"/>
      <c r="B126" s="218"/>
      <c r="C126" s="218"/>
      <c r="D126" s="218"/>
      <c r="E126" s="218"/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</row>
    <row r="127" spans="1:26" ht="12.75" customHeight="1">
      <c r="A127" s="218"/>
      <c r="B127" s="218"/>
      <c r="C127" s="218"/>
      <c r="D127" s="218"/>
      <c r="E127" s="218"/>
      <c r="F127" s="218"/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</row>
    <row r="128" spans="1:26" ht="12.75" customHeight="1">
      <c r="A128" s="218"/>
      <c r="B128" s="218"/>
      <c r="C128" s="218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</row>
    <row r="129" spans="1:26" ht="12.75" customHeight="1">
      <c r="A129" s="218"/>
      <c r="B129" s="218"/>
      <c r="C129" s="218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</row>
    <row r="130" spans="1:26" ht="12.75" customHeight="1">
      <c r="A130" s="218"/>
      <c r="B130" s="218"/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  <c r="Y130" s="218"/>
      <c r="Z130" s="218"/>
    </row>
    <row r="131" spans="1:26" ht="12.75" customHeight="1">
      <c r="A131" s="218"/>
      <c r="B131" s="218"/>
      <c r="C131" s="218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</row>
    <row r="132" spans="1:26" ht="12.75" customHeight="1">
      <c r="A132" s="218"/>
      <c r="B132" s="218"/>
      <c r="C132" s="218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</row>
    <row r="133" spans="1:26" ht="12.75" customHeight="1">
      <c r="A133" s="218"/>
      <c r="B133" s="218"/>
      <c r="C133" s="218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</row>
    <row r="134" spans="1:26" ht="12.75" customHeight="1">
      <c r="A134" s="218"/>
      <c r="B134" s="218"/>
      <c r="C134" s="218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8"/>
      <c r="Z134" s="218"/>
    </row>
    <row r="135" spans="1:26" ht="12.75" customHeight="1">
      <c r="A135" s="218"/>
      <c r="B135" s="218"/>
      <c r="C135" s="218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8"/>
      <c r="Z135" s="218"/>
    </row>
    <row r="136" spans="1:26" ht="12.75" customHeight="1">
      <c r="A136" s="218"/>
      <c r="B136" s="218"/>
      <c r="C136" s="218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  <c r="X136" s="218"/>
      <c r="Y136" s="218"/>
      <c r="Z136" s="218"/>
    </row>
    <row r="137" spans="1:26" ht="12.75" customHeight="1">
      <c r="A137" s="218"/>
      <c r="B137" s="218"/>
      <c r="C137" s="218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  <c r="X137" s="218"/>
      <c r="Y137" s="218"/>
      <c r="Z137" s="218"/>
    </row>
    <row r="138" spans="1:26" ht="12.75" customHeight="1">
      <c r="A138" s="218"/>
      <c r="B138" s="218"/>
      <c r="C138" s="218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  <c r="X138" s="218"/>
      <c r="Y138" s="218"/>
      <c r="Z138" s="218"/>
    </row>
    <row r="139" spans="1:26" ht="12.75" customHeight="1">
      <c r="A139" s="218"/>
      <c r="B139" s="218"/>
      <c r="C139" s="218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  <c r="X139" s="218"/>
      <c r="Y139" s="218"/>
      <c r="Z139" s="218"/>
    </row>
    <row r="140" spans="1:26" ht="12.75" customHeight="1">
      <c r="A140" s="218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  <c r="Y140" s="218"/>
      <c r="Z140" s="218"/>
    </row>
    <row r="141" spans="1:26" ht="12.75" customHeight="1">
      <c r="A141" s="218"/>
      <c r="B141" s="218"/>
      <c r="C141" s="218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</row>
    <row r="142" spans="1:26" ht="12.75" customHeight="1">
      <c r="A142" s="218"/>
      <c r="B142" s="218"/>
      <c r="C142" s="218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</row>
    <row r="143" spans="1:26" ht="12.75" customHeight="1">
      <c r="A143" s="218"/>
      <c r="B143" s="218"/>
      <c r="C143" s="218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  <c r="Y143" s="218"/>
      <c r="Z143" s="218"/>
    </row>
    <row r="144" spans="1:26" ht="12.75" customHeight="1">
      <c r="A144" s="218"/>
      <c r="B144" s="218"/>
      <c r="C144" s="218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  <c r="X144" s="218"/>
      <c r="Y144" s="218"/>
      <c r="Z144" s="218"/>
    </row>
    <row r="145" spans="1:26" ht="12.75" customHeight="1">
      <c r="A145" s="218"/>
      <c r="B145" s="218"/>
      <c r="C145" s="218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  <c r="X145" s="218"/>
      <c r="Y145" s="218"/>
      <c r="Z145" s="218"/>
    </row>
    <row r="146" spans="1:26" ht="12.75" customHeight="1">
      <c r="A146" s="218"/>
      <c r="B146" s="218"/>
      <c r="C146" s="218"/>
      <c r="D146" s="218"/>
      <c r="E146" s="218"/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  <c r="X146" s="218"/>
      <c r="Y146" s="218"/>
      <c r="Z146" s="218"/>
    </row>
    <row r="147" spans="1:26" ht="12.75" customHeight="1">
      <c r="A147" s="218"/>
      <c r="B147" s="218"/>
      <c r="C147" s="218"/>
      <c r="D147" s="218"/>
      <c r="E147" s="218"/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  <c r="X147" s="218"/>
      <c r="Y147" s="218"/>
      <c r="Z147" s="218"/>
    </row>
    <row r="148" spans="1:26" ht="12.75" customHeight="1">
      <c r="A148" s="218"/>
      <c r="B148" s="218"/>
      <c r="C148" s="218"/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</row>
    <row r="149" spans="1:26" ht="12.75" customHeight="1">
      <c r="A149" s="218"/>
      <c r="B149" s="218"/>
      <c r="C149" s="218"/>
      <c r="D149" s="218"/>
      <c r="E149" s="218"/>
      <c r="F149" s="218"/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  <c r="X149" s="218"/>
      <c r="Y149" s="218"/>
      <c r="Z149" s="218"/>
    </row>
    <row r="150" spans="1:26" ht="12.75" customHeight="1">
      <c r="A150" s="218"/>
      <c r="B150" s="218"/>
      <c r="C150" s="218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  <c r="X150" s="218"/>
      <c r="Y150" s="218"/>
      <c r="Z150" s="218"/>
    </row>
    <row r="151" spans="1:26" ht="12.75" customHeight="1">
      <c r="A151" s="218"/>
      <c r="B151" s="218"/>
      <c r="C151" s="218"/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  <c r="X151" s="218"/>
      <c r="Y151" s="218"/>
      <c r="Z151" s="218"/>
    </row>
    <row r="152" spans="1:26" ht="12.75" customHeight="1">
      <c r="A152" s="218"/>
      <c r="B152" s="218"/>
      <c r="C152" s="218"/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  <c r="X152" s="218"/>
      <c r="Y152" s="218"/>
      <c r="Z152" s="218"/>
    </row>
    <row r="153" spans="1:26" ht="12.75" customHeight="1">
      <c r="A153" s="218"/>
      <c r="B153" s="218"/>
      <c r="C153" s="218"/>
      <c r="D153" s="218"/>
      <c r="E153" s="218"/>
      <c r="F153" s="218"/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  <c r="X153" s="218"/>
      <c r="Y153" s="218"/>
      <c r="Z153" s="218"/>
    </row>
    <row r="154" spans="1:26" ht="12.75" customHeight="1">
      <c r="A154" s="218"/>
      <c r="B154" s="218"/>
      <c r="C154" s="218"/>
      <c r="D154" s="218"/>
      <c r="E154" s="218"/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8"/>
      <c r="S154" s="218"/>
      <c r="T154" s="218"/>
      <c r="U154" s="218"/>
      <c r="V154" s="218"/>
      <c r="W154" s="218"/>
      <c r="X154" s="218"/>
      <c r="Y154" s="218"/>
      <c r="Z154" s="218"/>
    </row>
    <row r="155" spans="1:26" ht="12.75" customHeight="1">
      <c r="A155" s="218"/>
      <c r="B155" s="218"/>
      <c r="C155" s="218"/>
      <c r="D155" s="218"/>
      <c r="E155" s="218"/>
      <c r="F155" s="218"/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  <c r="X155" s="218"/>
      <c r="Y155" s="218"/>
      <c r="Z155" s="218"/>
    </row>
    <row r="156" spans="1:26" ht="12.75" customHeight="1">
      <c r="A156" s="218"/>
      <c r="B156" s="218"/>
      <c r="C156" s="218"/>
      <c r="D156" s="218"/>
      <c r="E156" s="218"/>
      <c r="F156" s="218"/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/>
      <c r="S156" s="218"/>
      <c r="T156" s="218"/>
      <c r="U156" s="218"/>
      <c r="V156" s="218"/>
      <c r="W156" s="218"/>
      <c r="X156" s="218"/>
      <c r="Y156" s="218"/>
      <c r="Z156" s="218"/>
    </row>
    <row r="157" spans="1:26" ht="12.75" customHeight="1">
      <c r="A157" s="218"/>
      <c r="B157" s="218"/>
      <c r="C157" s="218"/>
      <c r="D157" s="218"/>
      <c r="E157" s="218"/>
      <c r="F157" s="218"/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18"/>
      <c r="R157" s="218"/>
      <c r="S157" s="218"/>
      <c r="T157" s="218"/>
      <c r="U157" s="218"/>
      <c r="V157" s="218"/>
      <c r="W157" s="218"/>
      <c r="X157" s="218"/>
      <c r="Y157" s="218"/>
      <c r="Z157" s="218"/>
    </row>
    <row r="158" spans="1:26" ht="12.75" customHeight="1">
      <c r="A158" s="218"/>
      <c r="B158" s="218"/>
      <c r="C158" s="218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  <c r="X158" s="218"/>
      <c r="Y158" s="218"/>
      <c r="Z158" s="218"/>
    </row>
    <row r="159" spans="1:26" ht="12.75" customHeight="1">
      <c r="A159" s="218"/>
      <c r="B159" s="218"/>
      <c r="C159" s="218"/>
      <c r="D159" s="218"/>
      <c r="E159" s="218"/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  <c r="X159" s="218"/>
      <c r="Y159" s="218"/>
      <c r="Z159" s="218"/>
    </row>
    <row r="160" spans="1:26" ht="12.75" customHeight="1">
      <c r="A160" s="218"/>
      <c r="B160" s="218"/>
      <c r="C160" s="218"/>
      <c r="D160" s="218"/>
      <c r="E160" s="218"/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8"/>
      <c r="S160" s="218"/>
      <c r="T160" s="218"/>
      <c r="U160" s="218"/>
      <c r="V160" s="218"/>
      <c r="W160" s="218"/>
      <c r="X160" s="218"/>
      <c r="Y160" s="218"/>
      <c r="Z160" s="218"/>
    </row>
    <row r="161" spans="1:26" ht="12.75" customHeight="1">
      <c r="A161" s="218"/>
      <c r="B161" s="218"/>
      <c r="C161" s="218"/>
      <c r="D161" s="218"/>
      <c r="E161" s="218"/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  <c r="Q161" s="218"/>
      <c r="R161" s="218"/>
      <c r="S161" s="218"/>
      <c r="T161" s="218"/>
      <c r="U161" s="218"/>
      <c r="V161" s="218"/>
      <c r="W161" s="218"/>
      <c r="X161" s="218"/>
      <c r="Y161" s="218"/>
      <c r="Z161" s="218"/>
    </row>
    <row r="162" spans="1:26" ht="12.75" customHeight="1">
      <c r="A162" s="218"/>
      <c r="B162" s="218"/>
      <c r="C162" s="218"/>
      <c r="D162" s="218"/>
      <c r="E162" s="218"/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218"/>
      <c r="X162" s="218"/>
      <c r="Y162" s="218"/>
      <c r="Z162" s="218"/>
    </row>
    <row r="163" spans="1:26" ht="12.75" customHeight="1">
      <c r="A163" s="218"/>
      <c r="B163" s="218"/>
      <c r="C163" s="218"/>
      <c r="D163" s="218"/>
      <c r="E163" s="218"/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8"/>
      <c r="W163" s="218"/>
      <c r="X163" s="218"/>
      <c r="Y163" s="218"/>
      <c r="Z163" s="218"/>
    </row>
    <row r="164" spans="1:26" ht="12.75" customHeight="1">
      <c r="A164" s="218"/>
      <c r="B164" s="218"/>
      <c r="C164" s="218"/>
      <c r="D164" s="218"/>
      <c r="E164" s="218"/>
      <c r="F164" s="218"/>
      <c r="G164" s="218"/>
      <c r="H164" s="218"/>
      <c r="I164" s="218"/>
      <c r="J164" s="218"/>
      <c r="K164" s="218"/>
      <c r="L164" s="218"/>
      <c r="M164" s="218"/>
      <c r="N164" s="218"/>
      <c r="O164" s="218"/>
      <c r="P164" s="218"/>
      <c r="Q164" s="218"/>
      <c r="R164" s="218"/>
      <c r="S164" s="218"/>
      <c r="T164" s="218"/>
      <c r="U164" s="218"/>
      <c r="V164" s="218"/>
      <c r="W164" s="218"/>
      <c r="X164" s="218"/>
      <c r="Y164" s="218"/>
      <c r="Z164" s="218"/>
    </row>
    <row r="165" spans="1:26" ht="12.75" customHeight="1">
      <c r="A165" s="218"/>
      <c r="B165" s="218"/>
      <c r="C165" s="218"/>
      <c r="D165" s="218"/>
      <c r="E165" s="218"/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  <c r="R165" s="218"/>
      <c r="S165" s="218"/>
      <c r="T165" s="218"/>
      <c r="U165" s="218"/>
      <c r="V165" s="218"/>
      <c r="W165" s="218"/>
      <c r="X165" s="218"/>
      <c r="Y165" s="218"/>
      <c r="Z165" s="218"/>
    </row>
    <row r="166" spans="1:26" ht="12.75" customHeight="1">
      <c r="A166" s="218"/>
      <c r="B166" s="218"/>
      <c r="C166" s="218"/>
      <c r="D166" s="218"/>
      <c r="E166" s="218"/>
      <c r="F166" s="218"/>
      <c r="G166" s="218"/>
      <c r="H166" s="218"/>
      <c r="I166" s="218"/>
      <c r="J166" s="218"/>
      <c r="K166" s="218"/>
      <c r="L166" s="218"/>
      <c r="M166" s="218"/>
      <c r="N166" s="218"/>
      <c r="O166" s="218"/>
      <c r="P166" s="218"/>
      <c r="Q166" s="218"/>
      <c r="R166" s="218"/>
      <c r="S166" s="218"/>
      <c r="T166" s="218"/>
      <c r="U166" s="218"/>
      <c r="V166" s="218"/>
      <c r="W166" s="218"/>
      <c r="X166" s="218"/>
      <c r="Y166" s="218"/>
      <c r="Z166" s="218"/>
    </row>
    <row r="167" spans="1:26" ht="12.75" customHeight="1">
      <c r="A167" s="218"/>
      <c r="B167" s="218"/>
      <c r="C167" s="218"/>
      <c r="D167" s="218"/>
      <c r="E167" s="218"/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  <c r="X167" s="218"/>
      <c r="Y167" s="218"/>
      <c r="Z167" s="218"/>
    </row>
    <row r="168" spans="1:26" ht="12.75" customHeight="1">
      <c r="A168" s="218"/>
      <c r="B168" s="218"/>
      <c r="C168" s="218"/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  <c r="X168" s="218"/>
      <c r="Y168" s="218"/>
      <c r="Z168" s="218"/>
    </row>
    <row r="169" spans="1:26" ht="12.75" customHeight="1">
      <c r="A169" s="218"/>
      <c r="B169" s="218"/>
      <c r="C169" s="218"/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  <c r="X169" s="218"/>
      <c r="Y169" s="218"/>
      <c r="Z169" s="218"/>
    </row>
    <row r="170" spans="1:26" ht="12.75" customHeight="1">
      <c r="A170" s="218"/>
      <c r="B170" s="218"/>
      <c r="C170" s="218"/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  <c r="X170" s="218"/>
      <c r="Y170" s="218"/>
      <c r="Z170" s="218"/>
    </row>
    <row r="171" spans="1:26" ht="12.75" customHeight="1">
      <c r="A171" s="218"/>
      <c r="B171" s="218"/>
      <c r="C171" s="218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</row>
    <row r="172" spans="1:26" ht="12.75" customHeight="1">
      <c r="A172" s="218"/>
      <c r="B172" s="218"/>
      <c r="C172" s="218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18"/>
      <c r="Y172" s="218"/>
      <c r="Z172" s="218"/>
    </row>
    <row r="173" spans="1:26" ht="12.75" customHeight="1">
      <c r="A173" s="218"/>
      <c r="B173" s="218"/>
      <c r="C173" s="218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  <c r="X173" s="218"/>
      <c r="Y173" s="218"/>
      <c r="Z173" s="218"/>
    </row>
    <row r="174" spans="1:26" ht="12.75" customHeight="1">
      <c r="A174" s="218"/>
      <c r="B174" s="218"/>
      <c r="C174" s="218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  <c r="X174" s="218"/>
      <c r="Y174" s="218"/>
      <c r="Z174" s="218"/>
    </row>
    <row r="175" spans="1:26" ht="12.75" customHeight="1">
      <c r="A175" s="218"/>
      <c r="B175" s="218"/>
      <c r="C175" s="218"/>
      <c r="D175" s="218"/>
      <c r="E175" s="218"/>
      <c r="F175" s="218"/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218"/>
      <c r="W175" s="218"/>
      <c r="X175" s="218"/>
      <c r="Y175" s="218"/>
      <c r="Z175" s="218"/>
    </row>
    <row r="176" spans="1:26" ht="12.75" customHeight="1">
      <c r="A176" s="218"/>
      <c r="B176" s="218"/>
      <c r="C176" s="218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  <c r="X176" s="218"/>
      <c r="Y176" s="218"/>
      <c r="Z176" s="218"/>
    </row>
    <row r="177" spans="1:26" ht="12.75" customHeight="1">
      <c r="A177" s="218"/>
      <c r="B177" s="218"/>
      <c r="C177" s="218"/>
      <c r="D177" s="218"/>
      <c r="E177" s="218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  <c r="X177" s="218"/>
      <c r="Y177" s="218"/>
      <c r="Z177" s="218"/>
    </row>
    <row r="178" spans="1:26" ht="12.75" customHeight="1">
      <c r="A178" s="218"/>
      <c r="B178" s="218"/>
      <c r="C178" s="218"/>
      <c r="D178" s="218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  <c r="X178" s="218"/>
      <c r="Y178" s="218"/>
      <c r="Z178" s="218"/>
    </row>
    <row r="179" spans="1:26" ht="12.75" customHeight="1">
      <c r="A179" s="218"/>
      <c r="B179" s="218"/>
      <c r="C179" s="218"/>
      <c r="D179" s="218"/>
      <c r="E179" s="218"/>
      <c r="F179" s="218"/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  <c r="X179" s="218"/>
      <c r="Y179" s="218"/>
      <c r="Z179" s="218"/>
    </row>
    <row r="180" spans="1:26" ht="12.75" customHeight="1">
      <c r="A180" s="218"/>
      <c r="B180" s="218"/>
      <c r="C180" s="218"/>
      <c r="D180" s="218"/>
      <c r="E180" s="218"/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/>
      <c r="S180" s="218"/>
      <c r="T180" s="218"/>
      <c r="U180" s="218"/>
      <c r="V180" s="218"/>
      <c r="W180" s="218"/>
      <c r="X180" s="218"/>
      <c r="Y180" s="218"/>
      <c r="Z180" s="218"/>
    </row>
    <row r="181" spans="1:26" ht="12.75" customHeight="1">
      <c r="A181" s="218"/>
      <c r="B181" s="218"/>
      <c r="C181" s="218"/>
      <c r="D181" s="218"/>
      <c r="E181" s="218"/>
      <c r="F181" s="218"/>
      <c r="G181" s="218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  <c r="R181" s="218"/>
      <c r="S181" s="218"/>
      <c r="T181" s="218"/>
      <c r="U181" s="218"/>
      <c r="V181" s="218"/>
      <c r="W181" s="218"/>
      <c r="X181" s="218"/>
      <c r="Y181" s="218"/>
      <c r="Z181" s="218"/>
    </row>
    <row r="182" spans="1:26" ht="12.75" customHeight="1">
      <c r="A182" s="218"/>
      <c r="B182" s="218"/>
      <c r="C182" s="218"/>
      <c r="D182" s="218"/>
      <c r="E182" s="218"/>
      <c r="F182" s="218"/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218"/>
      <c r="W182" s="218"/>
      <c r="X182" s="218"/>
      <c r="Y182" s="218"/>
      <c r="Z182" s="218"/>
    </row>
    <row r="183" spans="1:26" ht="12.75" customHeight="1">
      <c r="A183" s="218"/>
      <c r="B183" s="218"/>
      <c r="C183" s="218"/>
      <c r="D183" s="218"/>
      <c r="E183" s="218"/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  <c r="R183" s="218"/>
      <c r="S183" s="218"/>
      <c r="T183" s="218"/>
      <c r="U183" s="218"/>
      <c r="V183" s="218"/>
      <c r="W183" s="218"/>
      <c r="X183" s="218"/>
      <c r="Y183" s="218"/>
      <c r="Z183" s="218"/>
    </row>
    <row r="184" spans="1:26" ht="12.75" customHeight="1">
      <c r="A184" s="218"/>
      <c r="B184" s="218"/>
      <c r="C184" s="218"/>
      <c r="D184" s="218"/>
      <c r="E184" s="218"/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18"/>
      <c r="S184" s="218"/>
      <c r="T184" s="218"/>
      <c r="U184" s="218"/>
      <c r="V184" s="218"/>
      <c r="W184" s="218"/>
      <c r="X184" s="218"/>
      <c r="Y184" s="218"/>
      <c r="Z184" s="218"/>
    </row>
    <row r="185" spans="1:26" ht="12.75" customHeight="1">
      <c r="A185" s="218"/>
      <c r="B185" s="218"/>
      <c r="C185" s="218"/>
      <c r="D185" s="218"/>
      <c r="E185" s="218"/>
      <c r="F185" s="218"/>
      <c r="G185" s="218"/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  <c r="X185" s="218"/>
      <c r="Y185" s="218"/>
      <c r="Z185" s="218"/>
    </row>
    <row r="186" spans="1:26" ht="12.75" customHeight="1">
      <c r="A186" s="218"/>
      <c r="B186" s="218"/>
      <c r="C186" s="218"/>
      <c r="D186" s="218"/>
      <c r="E186" s="218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218"/>
      <c r="W186" s="218"/>
      <c r="X186" s="218"/>
      <c r="Y186" s="218"/>
      <c r="Z186" s="218"/>
    </row>
    <row r="187" spans="1:26" ht="12.75" customHeight="1">
      <c r="A187" s="218"/>
      <c r="B187" s="218"/>
      <c r="C187" s="218"/>
      <c r="D187" s="218"/>
      <c r="E187" s="218"/>
      <c r="F187" s="218"/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  <c r="X187" s="218"/>
      <c r="Y187" s="218"/>
      <c r="Z187" s="218"/>
    </row>
    <row r="188" spans="1:26" ht="12.75" customHeight="1">
      <c r="A188" s="218"/>
      <c r="B188" s="218"/>
      <c r="C188" s="218"/>
      <c r="D188" s="218"/>
      <c r="E188" s="218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  <c r="R188" s="218"/>
      <c r="S188" s="218"/>
      <c r="T188" s="218"/>
      <c r="U188" s="218"/>
      <c r="V188" s="218"/>
      <c r="W188" s="218"/>
      <c r="X188" s="218"/>
      <c r="Y188" s="218"/>
      <c r="Z188" s="218"/>
    </row>
    <row r="189" spans="1:26" ht="12.75" customHeight="1">
      <c r="A189" s="218"/>
      <c r="B189" s="218"/>
      <c r="C189" s="218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  <c r="V189" s="218"/>
      <c r="W189" s="218"/>
      <c r="X189" s="218"/>
      <c r="Y189" s="218"/>
      <c r="Z189" s="218"/>
    </row>
    <row r="190" spans="1:26" ht="12.75" customHeight="1">
      <c r="A190" s="218"/>
      <c r="B190" s="218"/>
      <c r="C190" s="218"/>
      <c r="D190" s="218"/>
      <c r="E190" s="218"/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  <c r="R190" s="218"/>
      <c r="S190" s="218"/>
      <c r="T190" s="218"/>
      <c r="U190" s="218"/>
      <c r="V190" s="218"/>
      <c r="W190" s="218"/>
      <c r="X190" s="218"/>
      <c r="Y190" s="218"/>
      <c r="Z190" s="218"/>
    </row>
    <row r="191" spans="1:26" ht="12.75" customHeight="1">
      <c r="A191" s="218"/>
      <c r="B191" s="218"/>
      <c r="C191" s="218"/>
      <c r="D191" s="218"/>
      <c r="E191" s="218"/>
      <c r="F191" s="218"/>
      <c r="G191" s="218"/>
      <c r="H191" s="218"/>
      <c r="I191" s="218"/>
      <c r="J191" s="218"/>
      <c r="K191" s="218"/>
      <c r="L191" s="218"/>
      <c r="M191" s="218"/>
      <c r="N191" s="218"/>
      <c r="O191" s="218"/>
      <c r="P191" s="218"/>
      <c r="Q191" s="218"/>
      <c r="R191" s="218"/>
      <c r="S191" s="218"/>
      <c r="T191" s="218"/>
      <c r="U191" s="218"/>
      <c r="V191" s="218"/>
      <c r="W191" s="218"/>
      <c r="X191" s="218"/>
      <c r="Y191" s="218"/>
      <c r="Z191" s="218"/>
    </row>
    <row r="192" spans="1:26" ht="12.75" customHeight="1">
      <c r="A192" s="218"/>
      <c r="B192" s="218"/>
      <c r="C192" s="218"/>
      <c r="D192" s="218"/>
      <c r="E192" s="218"/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  <c r="R192" s="218"/>
      <c r="S192" s="218"/>
      <c r="T192" s="218"/>
      <c r="U192" s="218"/>
      <c r="V192" s="218"/>
      <c r="W192" s="218"/>
      <c r="X192" s="218"/>
      <c r="Y192" s="218"/>
      <c r="Z192" s="218"/>
    </row>
    <row r="193" spans="1:26" ht="12.75" customHeight="1">
      <c r="A193" s="218"/>
      <c r="B193" s="218"/>
      <c r="C193" s="218"/>
      <c r="D193" s="218"/>
      <c r="E193" s="218"/>
      <c r="F193" s="218"/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  <c r="X193" s="218"/>
      <c r="Y193" s="218"/>
      <c r="Z193" s="218"/>
    </row>
    <row r="194" spans="1:26" ht="12.75" customHeight="1">
      <c r="A194" s="218"/>
      <c r="B194" s="218"/>
      <c r="C194" s="218"/>
      <c r="D194" s="218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218"/>
      <c r="W194" s="218"/>
      <c r="X194" s="218"/>
      <c r="Y194" s="218"/>
      <c r="Z194" s="218"/>
    </row>
    <row r="195" spans="1:26" ht="12.75" customHeight="1">
      <c r="A195" s="218"/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</row>
    <row r="196" spans="1:26" ht="12.75" customHeight="1">
      <c r="A196" s="218"/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</row>
    <row r="197" spans="1:26" ht="12.75" customHeight="1">
      <c r="A197" s="218"/>
      <c r="B197" s="218"/>
      <c r="C197" s="218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218"/>
      <c r="O197" s="218"/>
      <c r="P197" s="218"/>
      <c r="Q197" s="218"/>
      <c r="R197" s="218"/>
      <c r="S197" s="218"/>
      <c r="T197" s="218"/>
      <c r="U197" s="218"/>
      <c r="V197" s="218"/>
      <c r="W197" s="218"/>
      <c r="X197" s="218"/>
      <c r="Y197" s="218"/>
      <c r="Z197" s="218"/>
    </row>
    <row r="198" spans="1:26" ht="12.75" customHeight="1">
      <c r="A198" s="218"/>
      <c r="B198" s="218"/>
      <c r="C198" s="218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  <c r="X198" s="218"/>
      <c r="Y198" s="218"/>
      <c r="Z198" s="218"/>
    </row>
    <row r="199" spans="1:26" ht="12.75" customHeight="1">
      <c r="A199" s="218"/>
      <c r="B199" s="218"/>
      <c r="C199" s="218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8"/>
      <c r="Z199" s="218"/>
    </row>
    <row r="200" spans="1:26" ht="12.75" customHeight="1">
      <c r="A200" s="218"/>
      <c r="B200" s="218"/>
      <c r="C200" s="218"/>
      <c r="D200" s="218"/>
      <c r="E200" s="218"/>
      <c r="F200" s="218"/>
      <c r="G200" s="218"/>
      <c r="H200" s="218"/>
      <c r="I200" s="218"/>
      <c r="J200" s="218"/>
      <c r="K200" s="218"/>
      <c r="L200" s="218"/>
      <c r="M200" s="218"/>
      <c r="N200" s="218"/>
      <c r="O200" s="218"/>
      <c r="P200" s="218"/>
      <c r="Q200" s="218"/>
      <c r="R200" s="218"/>
      <c r="S200" s="218"/>
      <c r="T200" s="218"/>
      <c r="U200" s="218"/>
      <c r="V200" s="218"/>
      <c r="W200" s="218"/>
      <c r="X200" s="218"/>
      <c r="Y200" s="218"/>
      <c r="Z200" s="218"/>
    </row>
    <row r="201" spans="1:26" ht="12.75" customHeight="1">
      <c r="A201" s="218"/>
      <c r="B201" s="218"/>
      <c r="C201" s="218"/>
      <c r="D201" s="218"/>
      <c r="E201" s="218"/>
      <c r="F201" s="218"/>
      <c r="G201" s="218"/>
      <c r="H201" s="218"/>
      <c r="I201" s="218"/>
      <c r="J201" s="218"/>
      <c r="K201" s="218"/>
      <c r="L201" s="218"/>
      <c r="M201" s="218"/>
      <c r="N201" s="218"/>
      <c r="O201" s="218"/>
      <c r="P201" s="218"/>
      <c r="Q201" s="218"/>
      <c r="R201" s="218"/>
      <c r="S201" s="218"/>
      <c r="T201" s="218"/>
      <c r="U201" s="218"/>
      <c r="V201" s="218"/>
      <c r="W201" s="218"/>
      <c r="X201" s="218"/>
      <c r="Y201" s="218"/>
      <c r="Z201" s="218"/>
    </row>
    <row r="202" spans="1:26" ht="12.75" customHeight="1">
      <c r="A202" s="218"/>
      <c r="B202" s="218"/>
      <c r="C202" s="218"/>
      <c r="D202" s="218"/>
      <c r="E202" s="218"/>
      <c r="F202" s="218"/>
      <c r="G202" s="218"/>
      <c r="H202" s="218"/>
      <c r="I202" s="218"/>
      <c r="J202" s="218"/>
      <c r="K202" s="218"/>
      <c r="L202" s="218"/>
      <c r="M202" s="218"/>
      <c r="N202" s="218"/>
      <c r="O202" s="218"/>
      <c r="P202" s="218"/>
      <c r="Q202" s="218"/>
      <c r="R202" s="218"/>
      <c r="S202" s="218"/>
      <c r="T202" s="218"/>
      <c r="U202" s="218"/>
      <c r="V202" s="218"/>
      <c r="W202" s="218"/>
      <c r="X202" s="218"/>
      <c r="Y202" s="218"/>
      <c r="Z202" s="218"/>
    </row>
    <row r="203" spans="1:26" ht="12.75" customHeight="1">
      <c r="A203" s="218"/>
      <c r="B203" s="218"/>
      <c r="C203" s="218"/>
      <c r="D203" s="218"/>
      <c r="E203" s="218"/>
      <c r="F203" s="218"/>
      <c r="G203" s="218"/>
      <c r="H203" s="218"/>
      <c r="I203" s="218"/>
      <c r="J203" s="218"/>
      <c r="K203" s="218"/>
      <c r="L203" s="218"/>
      <c r="M203" s="218"/>
      <c r="N203" s="218"/>
      <c r="O203" s="218"/>
      <c r="P203" s="218"/>
      <c r="Q203" s="218"/>
      <c r="R203" s="218"/>
      <c r="S203" s="218"/>
      <c r="T203" s="218"/>
      <c r="U203" s="218"/>
      <c r="V203" s="218"/>
      <c r="W203" s="218"/>
      <c r="X203" s="218"/>
      <c r="Y203" s="218"/>
      <c r="Z203" s="218"/>
    </row>
    <row r="204" spans="1:26" ht="12.75" customHeight="1">
      <c r="A204" s="218"/>
      <c r="B204" s="218"/>
      <c r="C204" s="218"/>
      <c r="D204" s="218"/>
      <c r="E204" s="218"/>
      <c r="F204" s="218"/>
      <c r="G204" s="218"/>
      <c r="H204" s="218"/>
      <c r="I204" s="218"/>
      <c r="J204" s="218"/>
      <c r="K204" s="218"/>
      <c r="L204" s="218"/>
      <c r="M204" s="218"/>
      <c r="N204" s="218"/>
      <c r="O204" s="218"/>
      <c r="P204" s="218"/>
      <c r="Q204" s="218"/>
      <c r="R204" s="218"/>
      <c r="S204" s="218"/>
      <c r="T204" s="218"/>
      <c r="U204" s="218"/>
      <c r="V204" s="218"/>
      <c r="W204" s="218"/>
      <c r="X204" s="218"/>
      <c r="Y204" s="218"/>
      <c r="Z204" s="218"/>
    </row>
    <row r="205" spans="1:26" ht="12.75" customHeight="1">
      <c r="A205" s="218"/>
      <c r="B205" s="218"/>
      <c r="C205" s="218"/>
      <c r="D205" s="218"/>
      <c r="E205" s="218"/>
      <c r="F205" s="218"/>
      <c r="G205" s="218"/>
      <c r="H205" s="218"/>
      <c r="I205" s="218"/>
      <c r="J205" s="218"/>
      <c r="K205" s="218"/>
      <c r="L205" s="218"/>
      <c r="M205" s="218"/>
      <c r="N205" s="218"/>
      <c r="O205" s="218"/>
      <c r="P205" s="218"/>
      <c r="Q205" s="218"/>
      <c r="R205" s="218"/>
      <c r="S205" s="218"/>
      <c r="T205" s="218"/>
      <c r="U205" s="218"/>
      <c r="V205" s="218"/>
      <c r="W205" s="218"/>
      <c r="X205" s="218"/>
      <c r="Y205" s="218"/>
      <c r="Z205" s="218"/>
    </row>
    <row r="206" spans="1:26" ht="12.75" customHeight="1">
      <c r="A206" s="218"/>
      <c r="B206" s="218"/>
      <c r="C206" s="218"/>
      <c r="D206" s="218"/>
      <c r="E206" s="218"/>
      <c r="F206" s="218"/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8"/>
      <c r="R206" s="218"/>
      <c r="S206" s="218"/>
      <c r="T206" s="218"/>
      <c r="U206" s="218"/>
      <c r="V206" s="218"/>
      <c r="W206" s="218"/>
      <c r="X206" s="218"/>
      <c r="Y206" s="218"/>
      <c r="Z206" s="218"/>
    </row>
    <row r="207" spans="1:26" ht="12.75" customHeight="1">
      <c r="A207" s="218"/>
      <c r="B207" s="218"/>
      <c r="C207" s="218"/>
      <c r="D207" s="218"/>
      <c r="E207" s="218"/>
      <c r="F207" s="218"/>
      <c r="G207" s="218"/>
      <c r="H207" s="218"/>
      <c r="I207" s="218"/>
      <c r="J207" s="218"/>
      <c r="K207" s="218"/>
      <c r="L207" s="218"/>
      <c r="M207" s="218"/>
      <c r="N207" s="218"/>
      <c r="O207" s="218"/>
      <c r="P207" s="218"/>
      <c r="Q207" s="218"/>
      <c r="R207" s="218"/>
      <c r="S207" s="218"/>
      <c r="T207" s="218"/>
      <c r="U207" s="218"/>
      <c r="V207" s="218"/>
      <c r="W207" s="218"/>
      <c r="X207" s="218"/>
      <c r="Y207" s="218"/>
      <c r="Z207" s="218"/>
    </row>
    <row r="208" spans="1:26" ht="12.75" customHeight="1">
      <c r="A208" s="218"/>
      <c r="B208" s="218"/>
      <c r="C208" s="218"/>
      <c r="D208" s="218"/>
      <c r="E208" s="218"/>
      <c r="F208" s="218"/>
      <c r="G208" s="218"/>
      <c r="H208" s="218"/>
      <c r="I208" s="218"/>
      <c r="J208" s="218"/>
      <c r="K208" s="218"/>
      <c r="L208" s="218"/>
      <c r="M208" s="218"/>
      <c r="N208" s="218"/>
      <c r="O208" s="218"/>
      <c r="P208" s="218"/>
      <c r="Q208" s="218"/>
      <c r="R208" s="218"/>
      <c r="S208" s="218"/>
      <c r="T208" s="218"/>
      <c r="U208" s="218"/>
      <c r="V208" s="218"/>
      <c r="W208" s="218"/>
      <c r="X208" s="218"/>
      <c r="Y208" s="218"/>
      <c r="Z208" s="218"/>
    </row>
    <row r="209" spans="1:26" ht="12.75" customHeight="1">
      <c r="A209" s="218"/>
      <c r="B209" s="218"/>
      <c r="C209" s="218"/>
      <c r="D209" s="218"/>
      <c r="E209" s="218"/>
      <c r="F209" s="218"/>
      <c r="G209" s="218"/>
      <c r="H209" s="218"/>
      <c r="I209" s="218"/>
      <c r="J209" s="218"/>
      <c r="K209" s="218"/>
      <c r="L209" s="218"/>
      <c r="M209" s="218"/>
      <c r="N209" s="218"/>
      <c r="O209" s="218"/>
      <c r="P209" s="218"/>
      <c r="Q209" s="218"/>
      <c r="R209" s="218"/>
      <c r="S209" s="218"/>
      <c r="T209" s="218"/>
      <c r="U209" s="218"/>
      <c r="V209" s="218"/>
      <c r="W209" s="218"/>
      <c r="X209" s="218"/>
      <c r="Y209" s="218"/>
      <c r="Z209" s="218"/>
    </row>
    <row r="210" spans="1:26" ht="12.75" customHeight="1">
      <c r="A210" s="218"/>
      <c r="B210" s="218"/>
      <c r="C210" s="218"/>
      <c r="D210" s="218"/>
      <c r="E210" s="218"/>
      <c r="F210" s="218"/>
      <c r="G210" s="218"/>
      <c r="H210" s="218"/>
      <c r="I210" s="218"/>
      <c r="J210" s="218"/>
      <c r="K210" s="218"/>
      <c r="L210" s="218"/>
      <c r="M210" s="218"/>
      <c r="N210" s="218"/>
      <c r="O210" s="218"/>
      <c r="P210" s="218"/>
      <c r="Q210" s="218"/>
      <c r="R210" s="218"/>
      <c r="S210" s="218"/>
      <c r="T210" s="218"/>
      <c r="U210" s="218"/>
      <c r="V210" s="218"/>
      <c r="W210" s="218"/>
      <c r="X210" s="218"/>
      <c r="Y210" s="218"/>
      <c r="Z210" s="218"/>
    </row>
    <row r="211" spans="1:26" ht="12.75" customHeight="1">
      <c r="A211" s="218"/>
      <c r="B211" s="218"/>
      <c r="C211" s="218"/>
      <c r="D211" s="218"/>
      <c r="E211" s="218"/>
      <c r="F211" s="218"/>
      <c r="G211" s="218"/>
      <c r="H211" s="218"/>
      <c r="I211" s="218"/>
      <c r="J211" s="218"/>
      <c r="K211" s="218"/>
      <c r="L211" s="218"/>
      <c r="M211" s="218"/>
      <c r="N211" s="218"/>
      <c r="O211" s="218"/>
      <c r="P211" s="218"/>
      <c r="Q211" s="218"/>
      <c r="R211" s="218"/>
      <c r="S211" s="218"/>
      <c r="T211" s="218"/>
      <c r="U211" s="218"/>
      <c r="V211" s="218"/>
      <c r="W211" s="218"/>
      <c r="X211" s="218"/>
      <c r="Y211" s="218"/>
      <c r="Z211" s="218"/>
    </row>
    <row r="212" spans="1:26" ht="12.75" customHeight="1">
      <c r="A212" s="218"/>
      <c r="B212" s="218"/>
      <c r="C212" s="218"/>
      <c r="D212" s="218"/>
      <c r="E212" s="218"/>
      <c r="F212" s="218"/>
      <c r="G212" s="218"/>
      <c r="H212" s="218"/>
      <c r="I212" s="218"/>
      <c r="J212" s="218"/>
      <c r="K212" s="218"/>
      <c r="L212" s="218"/>
      <c r="M212" s="218"/>
      <c r="N212" s="218"/>
      <c r="O212" s="218"/>
      <c r="P212" s="218"/>
      <c r="Q212" s="218"/>
      <c r="R212" s="218"/>
      <c r="S212" s="218"/>
      <c r="T212" s="218"/>
      <c r="U212" s="218"/>
      <c r="V212" s="218"/>
      <c r="W212" s="218"/>
      <c r="X212" s="218"/>
      <c r="Y212" s="218"/>
      <c r="Z212" s="218"/>
    </row>
    <row r="213" spans="1:26" ht="12.75" customHeight="1">
      <c r="A213" s="218"/>
      <c r="B213" s="218"/>
      <c r="C213" s="218"/>
      <c r="D213" s="218"/>
      <c r="E213" s="218"/>
      <c r="F213" s="218"/>
      <c r="G213" s="218"/>
      <c r="H213" s="218"/>
      <c r="I213" s="218"/>
      <c r="J213" s="218"/>
      <c r="K213" s="218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  <c r="X213" s="218"/>
      <c r="Y213" s="218"/>
      <c r="Z213" s="218"/>
    </row>
    <row r="214" spans="1:26" ht="12.75" customHeight="1">
      <c r="A214" s="218"/>
      <c r="B214" s="218"/>
      <c r="C214" s="218"/>
      <c r="D214" s="218"/>
      <c r="E214" s="218"/>
      <c r="F214" s="218"/>
      <c r="G214" s="218"/>
      <c r="H214" s="218"/>
      <c r="I214" s="218"/>
      <c r="J214" s="218"/>
      <c r="K214" s="218"/>
      <c r="L214" s="218"/>
      <c r="M214" s="218"/>
      <c r="N214" s="218"/>
      <c r="O214" s="218"/>
      <c r="P214" s="218"/>
      <c r="Q214" s="218"/>
      <c r="R214" s="218"/>
      <c r="S214" s="218"/>
      <c r="T214" s="218"/>
      <c r="U214" s="218"/>
      <c r="V214" s="218"/>
      <c r="W214" s="218"/>
      <c r="X214" s="218"/>
      <c r="Y214" s="218"/>
      <c r="Z214" s="218"/>
    </row>
    <row r="215" spans="1:26" ht="12.75" customHeight="1">
      <c r="A215" s="218"/>
      <c r="B215" s="218"/>
      <c r="C215" s="218"/>
      <c r="D215" s="218"/>
      <c r="E215" s="218"/>
      <c r="F215" s="218"/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  <c r="X215" s="218"/>
      <c r="Y215" s="218"/>
      <c r="Z215" s="218"/>
    </row>
    <row r="216" spans="1:26" ht="12.75" customHeight="1">
      <c r="A216" s="218"/>
      <c r="B216" s="218"/>
      <c r="C216" s="218"/>
      <c r="D216" s="218"/>
      <c r="E216" s="218"/>
      <c r="F216" s="218"/>
      <c r="G216" s="218"/>
      <c r="H216" s="218"/>
      <c r="I216" s="218"/>
      <c r="J216" s="218"/>
      <c r="K216" s="218"/>
      <c r="L216" s="218"/>
      <c r="M216" s="218"/>
      <c r="N216" s="218"/>
      <c r="O216" s="218"/>
      <c r="P216" s="218"/>
      <c r="Q216" s="218"/>
      <c r="R216" s="218"/>
      <c r="S216" s="218"/>
      <c r="T216" s="218"/>
      <c r="U216" s="218"/>
      <c r="V216" s="218"/>
      <c r="W216" s="218"/>
      <c r="X216" s="218"/>
      <c r="Y216" s="218"/>
      <c r="Z216" s="218"/>
    </row>
    <row r="217" spans="1:26" ht="12.75" customHeight="1">
      <c r="A217" s="218"/>
      <c r="B217" s="218"/>
      <c r="C217" s="218"/>
      <c r="D217" s="218"/>
      <c r="E217" s="218"/>
      <c r="F217" s="218"/>
      <c r="G217" s="218"/>
      <c r="H217" s="218"/>
      <c r="I217" s="218"/>
      <c r="J217" s="218"/>
      <c r="K217" s="218"/>
      <c r="L217" s="218"/>
      <c r="M217" s="218"/>
      <c r="N217" s="218"/>
      <c r="O217" s="218"/>
      <c r="P217" s="218"/>
      <c r="Q217" s="218"/>
      <c r="R217" s="218"/>
      <c r="S217" s="218"/>
      <c r="T217" s="218"/>
      <c r="U217" s="218"/>
      <c r="V217" s="218"/>
      <c r="W217" s="218"/>
      <c r="X217" s="218"/>
      <c r="Y217" s="218"/>
      <c r="Z217" s="218"/>
    </row>
    <row r="218" spans="1:26" ht="12.75" customHeight="1">
      <c r="A218" s="218"/>
      <c r="B218" s="218"/>
      <c r="C218" s="218"/>
      <c r="D218" s="218"/>
      <c r="E218" s="218"/>
      <c r="F218" s="218"/>
      <c r="G218" s="218"/>
      <c r="H218" s="218"/>
      <c r="I218" s="218"/>
      <c r="J218" s="218"/>
      <c r="K218" s="218"/>
      <c r="L218" s="218"/>
      <c r="M218" s="218"/>
      <c r="N218" s="218"/>
      <c r="O218" s="218"/>
      <c r="P218" s="218"/>
      <c r="Q218" s="218"/>
      <c r="R218" s="218"/>
      <c r="S218" s="218"/>
      <c r="T218" s="218"/>
      <c r="U218" s="218"/>
      <c r="V218" s="218"/>
      <c r="W218" s="218"/>
      <c r="X218" s="218"/>
      <c r="Y218" s="218"/>
      <c r="Z218" s="218"/>
    </row>
    <row r="219" spans="1:26" ht="12.75" customHeight="1">
      <c r="A219" s="218"/>
      <c r="B219" s="218"/>
      <c r="C219" s="218"/>
      <c r="D219" s="218"/>
      <c r="E219" s="218"/>
      <c r="F219" s="218"/>
      <c r="G219" s="218"/>
      <c r="H219" s="218"/>
      <c r="I219" s="218"/>
      <c r="J219" s="218"/>
      <c r="K219" s="218"/>
      <c r="L219" s="218"/>
      <c r="M219" s="218"/>
      <c r="N219" s="218"/>
      <c r="O219" s="218"/>
      <c r="P219" s="218"/>
      <c r="Q219" s="218"/>
      <c r="R219" s="218"/>
      <c r="S219" s="218"/>
      <c r="T219" s="218"/>
      <c r="U219" s="218"/>
      <c r="V219" s="218"/>
      <c r="W219" s="218"/>
      <c r="X219" s="218"/>
      <c r="Y219" s="218"/>
      <c r="Z219" s="218"/>
    </row>
    <row r="220" spans="1:26" ht="12.75" customHeight="1">
      <c r="A220" s="218"/>
      <c r="B220" s="218"/>
      <c r="C220" s="218"/>
      <c r="D220" s="218"/>
      <c r="E220" s="218"/>
      <c r="F220" s="218"/>
      <c r="G220" s="218"/>
      <c r="H220" s="218"/>
      <c r="I220" s="218"/>
      <c r="J220" s="218"/>
      <c r="K220" s="218"/>
      <c r="L220" s="218"/>
      <c r="M220" s="218"/>
      <c r="N220" s="218"/>
      <c r="O220" s="218"/>
      <c r="P220" s="218"/>
      <c r="Q220" s="218"/>
      <c r="R220" s="218"/>
      <c r="S220" s="218"/>
      <c r="T220" s="218"/>
      <c r="U220" s="218"/>
      <c r="V220" s="218"/>
      <c r="W220" s="218"/>
      <c r="X220" s="218"/>
      <c r="Y220" s="218"/>
      <c r="Z220" s="218"/>
    </row>
    <row r="221" spans="1:26" ht="12.75" customHeight="1">
      <c r="A221" s="218"/>
      <c r="B221" s="218"/>
      <c r="C221" s="218"/>
      <c r="D221" s="218"/>
      <c r="E221" s="218"/>
      <c r="F221" s="218"/>
      <c r="G221" s="218"/>
      <c r="H221" s="218"/>
      <c r="I221" s="218"/>
      <c r="J221" s="218"/>
      <c r="K221" s="218"/>
      <c r="L221" s="218"/>
      <c r="M221" s="218"/>
      <c r="N221" s="218"/>
      <c r="O221" s="218"/>
      <c r="P221" s="218"/>
      <c r="Q221" s="218"/>
      <c r="R221" s="218"/>
      <c r="S221" s="218"/>
      <c r="T221" s="218"/>
      <c r="U221" s="218"/>
      <c r="V221" s="218"/>
      <c r="W221" s="218"/>
      <c r="X221" s="218"/>
      <c r="Y221" s="218"/>
      <c r="Z221" s="218"/>
    </row>
    <row r="222" spans="1:26" ht="12.75" customHeight="1">
      <c r="A222" s="218"/>
      <c r="B222" s="218"/>
      <c r="C222" s="218"/>
      <c r="D222" s="218"/>
      <c r="E222" s="218"/>
      <c r="F222" s="218"/>
      <c r="G222" s="218"/>
      <c r="H222" s="218"/>
      <c r="I222" s="218"/>
      <c r="J222" s="218"/>
      <c r="K222" s="218"/>
      <c r="L222" s="218"/>
      <c r="M222" s="218"/>
      <c r="N222" s="218"/>
      <c r="O222" s="218"/>
      <c r="P222" s="218"/>
      <c r="Q222" s="218"/>
      <c r="R222" s="218"/>
      <c r="S222" s="218"/>
      <c r="T222" s="218"/>
      <c r="U222" s="218"/>
      <c r="V222" s="218"/>
      <c r="W222" s="218"/>
      <c r="X222" s="218"/>
      <c r="Y222" s="218"/>
      <c r="Z222" s="218"/>
    </row>
    <row r="223" spans="1:26" ht="12.75" customHeight="1">
      <c r="A223" s="218"/>
      <c r="B223" s="218"/>
      <c r="C223" s="218"/>
      <c r="D223" s="218"/>
      <c r="E223" s="218"/>
      <c r="F223" s="218"/>
      <c r="G223" s="218"/>
      <c r="H223" s="218"/>
      <c r="I223" s="218"/>
      <c r="J223" s="218"/>
      <c r="K223" s="218"/>
      <c r="L223" s="218"/>
      <c r="M223" s="218"/>
      <c r="N223" s="218"/>
      <c r="O223" s="218"/>
      <c r="P223" s="218"/>
      <c r="Q223" s="218"/>
      <c r="R223" s="218"/>
      <c r="S223" s="218"/>
      <c r="T223" s="218"/>
      <c r="U223" s="218"/>
      <c r="V223" s="218"/>
      <c r="W223" s="218"/>
      <c r="X223" s="218"/>
      <c r="Y223" s="218"/>
      <c r="Z223" s="218"/>
    </row>
    <row r="224" spans="1:26" ht="12.75" customHeight="1">
      <c r="A224" s="218"/>
      <c r="B224" s="218"/>
      <c r="C224" s="218"/>
      <c r="D224" s="218"/>
      <c r="E224" s="218"/>
      <c r="F224" s="218"/>
      <c r="G224" s="218"/>
      <c r="H224" s="218"/>
      <c r="I224" s="218"/>
      <c r="J224" s="218"/>
      <c r="K224" s="218"/>
      <c r="L224" s="218"/>
      <c r="M224" s="218"/>
      <c r="N224" s="218"/>
      <c r="O224" s="218"/>
      <c r="P224" s="218"/>
      <c r="Q224" s="218"/>
      <c r="R224" s="218"/>
      <c r="S224" s="218"/>
      <c r="T224" s="218"/>
      <c r="U224" s="218"/>
      <c r="V224" s="218"/>
      <c r="W224" s="218"/>
      <c r="X224" s="218"/>
      <c r="Y224" s="218"/>
      <c r="Z224" s="218"/>
    </row>
    <row r="225" spans="1:26" ht="12.75" customHeight="1">
      <c r="A225" s="218"/>
      <c r="B225" s="218"/>
      <c r="C225" s="218"/>
      <c r="D225" s="218"/>
      <c r="E225" s="218"/>
      <c r="F225" s="218"/>
      <c r="G225" s="218"/>
      <c r="H225" s="218"/>
      <c r="I225" s="218"/>
      <c r="J225" s="218"/>
      <c r="K225" s="218"/>
      <c r="L225" s="218"/>
      <c r="M225" s="218"/>
      <c r="N225" s="218"/>
      <c r="O225" s="218"/>
      <c r="P225" s="218"/>
      <c r="Q225" s="218"/>
      <c r="R225" s="218"/>
      <c r="S225" s="218"/>
      <c r="T225" s="218"/>
      <c r="U225" s="218"/>
      <c r="V225" s="218"/>
      <c r="W225" s="218"/>
      <c r="X225" s="218"/>
      <c r="Y225" s="218"/>
      <c r="Z225" s="218"/>
    </row>
    <row r="226" spans="1:26" ht="12.75" customHeight="1">
      <c r="A226" s="218"/>
      <c r="B226" s="218"/>
      <c r="C226" s="218"/>
      <c r="D226" s="218"/>
      <c r="E226" s="218"/>
      <c r="F226" s="218"/>
      <c r="G226" s="218"/>
      <c r="H226" s="218"/>
      <c r="I226" s="218"/>
      <c r="J226" s="218"/>
      <c r="K226" s="218"/>
      <c r="L226" s="218"/>
      <c r="M226" s="218"/>
      <c r="N226" s="218"/>
      <c r="O226" s="218"/>
      <c r="P226" s="218"/>
      <c r="Q226" s="218"/>
      <c r="R226" s="218"/>
      <c r="S226" s="218"/>
      <c r="T226" s="218"/>
      <c r="U226" s="218"/>
      <c r="V226" s="218"/>
      <c r="W226" s="218"/>
      <c r="X226" s="218"/>
      <c r="Y226" s="218"/>
      <c r="Z226" s="218"/>
    </row>
    <row r="227" spans="1:26" ht="12.75" customHeight="1">
      <c r="A227" s="218"/>
      <c r="B227" s="218"/>
      <c r="C227" s="218"/>
      <c r="D227" s="218"/>
      <c r="E227" s="218"/>
      <c r="F227" s="218"/>
      <c r="G227" s="218"/>
      <c r="H227" s="218"/>
      <c r="I227" s="218"/>
      <c r="J227" s="218"/>
      <c r="K227" s="218"/>
      <c r="L227" s="218"/>
      <c r="M227" s="218"/>
      <c r="N227" s="218"/>
      <c r="O227" s="218"/>
      <c r="P227" s="218"/>
      <c r="Q227" s="218"/>
      <c r="R227" s="218"/>
      <c r="S227" s="218"/>
      <c r="T227" s="218"/>
      <c r="U227" s="218"/>
      <c r="V227" s="218"/>
      <c r="W227" s="218"/>
      <c r="X227" s="218"/>
      <c r="Y227" s="218"/>
      <c r="Z227" s="218"/>
    </row>
    <row r="228" spans="1:26" ht="12.75" customHeight="1">
      <c r="A228" s="218"/>
      <c r="B228" s="218"/>
      <c r="C228" s="218"/>
      <c r="D228" s="218"/>
      <c r="E228" s="218"/>
      <c r="F228" s="218"/>
      <c r="G228" s="218"/>
      <c r="H228" s="218"/>
      <c r="I228" s="218"/>
      <c r="J228" s="218"/>
      <c r="K228" s="218"/>
      <c r="L228" s="218"/>
      <c r="M228" s="218"/>
      <c r="N228" s="218"/>
      <c r="O228" s="218"/>
      <c r="P228" s="218"/>
      <c r="Q228" s="218"/>
      <c r="R228" s="218"/>
      <c r="S228" s="218"/>
      <c r="T228" s="218"/>
      <c r="U228" s="218"/>
      <c r="V228" s="218"/>
      <c r="W228" s="218"/>
      <c r="X228" s="218"/>
      <c r="Y228" s="218"/>
      <c r="Z228" s="218"/>
    </row>
    <row r="229" spans="1:26" ht="12.75" customHeight="1">
      <c r="A229" s="218"/>
      <c r="B229" s="218"/>
      <c r="C229" s="218"/>
      <c r="D229" s="218"/>
      <c r="E229" s="218"/>
      <c r="F229" s="218"/>
      <c r="G229" s="218"/>
      <c r="H229" s="218"/>
      <c r="I229" s="218"/>
      <c r="J229" s="218"/>
      <c r="K229" s="218"/>
      <c r="L229" s="218"/>
      <c r="M229" s="218"/>
      <c r="N229" s="218"/>
      <c r="O229" s="218"/>
      <c r="P229" s="218"/>
      <c r="Q229" s="218"/>
      <c r="R229" s="218"/>
      <c r="S229" s="218"/>
      <c r="T229" s="218"/>
      <c r="U229" s="218"/>
      <c r="V229" s="218"/>
      <c r="W229" s="218"/>
      <c r="X229" s="218"/>
      <c r="Y229" s="218"/>
      <c r="Z229" s="218"/>
    </row>
    <row r="230" spans="1:26" ht="12.75" customHeight="1">
      <c r="A230" s="218"/>
      <c r="B230" s="218"/>
      <c r="C230" s="218"/>
      <c r="D230" s="218"/>
      <c r="E230" s="218"/>
      <c r="F230" s="218"/>
      <c r="G230" s="218"/>
      <c r="H230" s="218"/>
      <c r="I230" s="218"/>
      <c r="J230" s="218"/>
      <c r="K230" s="218"/>
      <c r="L230" s="218"/>
      <c r="M230" s="218"/>
      <c r="N230" s="218"/>
      <c r="O230" s="218"/>
      <c r="P230" s="218"/>
      <c r="Q230" s="218"/>
      <c r="R230" s="218"/>
      <c r="S230" s="218"/>
      <c r="T230" s="218"/>
      <c r="U230" s="218"/>
      <c r="V230" s="218"/>
      <c r="W230" s="218"/>
      <c r="X230" s="218"/>
      <c r="Y230" s="218"/>
      <c r="Z230" s="218"/>
    </row>
    <row r="231" spans="1:26" ht="12.75" customHeight="1">
      <c r="A231" s="218"/>
      <c r="B231" s="218"/>
      <c r="C231" s="218"/>
      <c r="D231" s="218"/>
      <c r="E231" s="218"/>
      <c r="F231" s="218"/>
      <c r="G231" s="218"/>
      <c r="H231" s="218"/>
      <c r="I231" s="218"/>
      <c r="J231" s="218"/>
      <c r="K231" s="218"/>
      <c r="L231" s="218"/>
      <c r="M231" s="218"/>
      <c r="N231" s="218"/>
      <c r="O231" s="218"/>
      <c r="P231" s="218"/>
      <c r="Q231" s="218"/>
      <c r="R231" s="218"/>
      <c r="S231" s="218"/>
      <c r="T231" s="218"/>
      <c r="U231" s="218"/>
      <c r="V231" s="218"/>
      <c r="W231" s="218"/>
      <c r="X231" s="218"/>
      <c r="Y231" s="218"/>
      <c r="Z231" s="218"/>
    </row>
    <row r="232" spans="1:26" ht="12.75" customHeight="1">
      <c r="A232" s="218"/>
      <c r="B232" s="218"/>
      <c r="C232" s="218"/>
      <c r="D232" s="218"/>
      <c r="E232" s="218"/>
      <c r="F232" s="218"/>
      <c r="G232" s="218"/>
      <c r="H232" s="218"/>
      <c r="I232" s="218"/>
      <c r="J232" s="218"/>
      <c r="K232" s="218"/>
      <c r="L232" s="218"/>
      <c r="M232" s="218"/>
      <c r="N232" s="218"/>
      <c r="O232" s="218"/>
      <c r="P232" s="218"/>
      <c r="Q232" s="218"/>
      <c r="R232" s="218"/>
      <c r="S232" s="218"/>
      <c r="T232" s="218"/>
      <c r="U232" s="218"/>
      <c r="V232" s="218"/>
      <c r="W232" s="218"/>
      <c r="X232" s="218"/>
      <c r="Y232" s="218"/>
      <c r="Z232" s="218"/>
    </row>
    <row r="233" spans="1:26" ht="12.75" customHeight="1">
      <c r="A233" s="218"/>
      <c r="B233" s="218"/>
      <c r="C233" s="218"/>
      <c r="D233" s="218"/>
      <c r="E233" s="218"/>
      <c r="F233" s="218"/>
      <c r="G233" s="218"/>
      <c r="H233" s="218"/>
      <c r="I233" s="218"/>
      <c r="J233" s="218"/>
      <c r="K233" s="218"/>
      <c r="L233" s="218"/>
      <c r="M233" s="218"/>
      <c r="N233" s="218"/>
      <c r="O233" s="218"/>
      <c r="P233" s="218"/>
      <c r="Q233" s="218"/>
      <c r="R233" s="218"/>
      <c r="S233" s="218"/>
      <c r="T233" s="218"/>
      <c r="U233" s="218"/>
      <c r="V233" s="218"/>
      <c r="W233" s="218"/>
      <c r="X233" s="218"/>
      <c r="Y233" s="218"/>
      <c r="Z233" s="218"/>
    </row>
    <row r="234" spans="1:26" ht="12.75" customHeight="1">
      <c r="A234" s="218"/>
      <c r="B234" s="218"/>
      <c r="C234" s="218"/>
      <c r="D234" s="218"/>
      <c r="E234" s="218"/>
      <c r="F234" s="218"/>
      <c r="G234" s="218"/>
      <c r="H234" s="218"/>
      <c r="I234" s="218"/>
      <c r="J234" s="218"/>
      <c r="K234" s="218"/>
      <c r="L234" s="218"/>
      <c r="M234" s="218"/>
      <c r="N234" s="218"/>
      <c r="O234" s="218"/>
      <c r="P234" s="218"/>
      <c r="Q234" s="218"/>
      <c r="R234" s="218"/>
      <c r="S234" s="218"/>
      <c r="T234" s="218"/>
      <c r="U234" s="218"/>
      <c r="V234" s="218"/>
      <c r="W234" s="218"/>
      <c r="X234" s="218"/>
      <c r="Y234" s="218"/>
      <c r="Z234" s="218"/>
    </row>
    <row r="235" spans="1:26" ht="12.75" customHeight="1">
      <c r="A235" s="218"/>
      <c r="B235" s="218"/>
      <c r="C235" s="218"/>
      <c r="D235" s="218"/>
      <c r="E235" s="218"/>
      <c r="F235" s="218"/>
      <c r="G235" s="218"/>
      <c r="H235" s="218"/>
      <c r="I235" s="218"/>
      <c r="J235" s="218"/>
      <c r="K235" s="218"/>
      <c r="L235" s="218"/>
      <c r="M235" s="218"/>
      <c r="N235" s="218"/>
      <c r="O235" s="218"/>
      <c r="P235" s="218"/>
      <c r="Q235" s="218"/>
      <c r="R235" s="218"/>
      <c r="S235" s="218"/>
      <c r="T235" s="218"/>
      <c r="U235" s="218"/>
      <c r="V235" s="218"/>
      <c r="W235" s="218"/>
      <c r="X235" s="218"/>
      <c r="Y235" s="218"/>
      <c r="Z235" s="218"/>
    </row>
    <row r="236" spans="1:26" ht="12.75" customHeight="1">
      <c r="A236" s="218"/>
      <c r="B236" s="218"/>
      <c r="C236" s="218"/>
      <c r="D236" s="218"/>
      <c r="E236" s="218"/>
      <c r="F236" s="218"/>
      <c r="G236" s="218"/>
      <c r="H236" s="218"/>
      <c r="I236" s="218"/>
      <c r="J236" s="218"/>
      <c r="K236" s="218"/>
      <c r="L236" s="218"/>
      <c r="M236" s="218"/>
      <c r="N236" s="218"/>
      <c r="O236" s="218"/>
      <c r="P236" s="218"/>
      <c r="Q236" s="218"/>
      <c r="R236" s="218"/>
      <c r="S236" s="218"/>
      <c r="T236" s="218"/>
      <c r="U236" s="218"/>
      <c r="V236" s="218"/>
      <c r="W236" s="218"/>
      <c r="X236" s="218"/>
      <c r="Y236" s="218"/>
      <c r="Z236" s="218"/>
    </row>
    <row r="237" spans="1:26" ht="12.75" customHeight="1">
      <c r="A237" s="218"/>
      <c r="B237" s="218"/>
      <c r="C237" s="218"/>
      <c r="D237" s="218"/>
      <c r="E237" s="218"/>
      <c r="F237" s="218"/>
      <c r="G237" s="218"/>
      <c r="H237" s="218"/>
      <c r="I237" s="218"/>
      <c r="J237" s="218"/>
      <c r="K237" s="218"/>
      <c r="L237" s="218"/>
      <c r="M237" s="218"/>
      <c r="N237" s="218"/>
      <c r="O237" s="218"/>
      <c r="P237" s="218"/>
      <c r="Q237" s="218"/>
      <c r="R237" s="218"/>
      <c r="S237" s="218"/>
      <c r="T237" s="218"/>
      <c r="U237" s="218"/>
      <c r="V237" s="218"/>
      <c r="W237" s="218"/>
      <c r="X237" s="218"/>
      <c r="Y237" s="218"/>
      <c r="Z237" s="218"/>
    </row>
    <row r="238" spans="1:26" ht="12.75" customHeight="1">
      <c r="A238" s="218"/>
      <c r="B238" s="218"/>
      <c r="C238" s="218"/>
      <c r="D238" s="218"/>
      <c r="E238" s="218"/>
      <c r="F238" s="218"/>
      <c r="G238" s="218"/>
      <c r="H238" s="218"/>
      <c r="I238" s="218"/>
      <c r="J238" s="218"/>
      <c r="K238" s="218"/>
      <c r="L238" s="218"/>
      <c r="M238" s="218"/>
      <c r="N238" s="218"/>
      <c r="O238" s="218"/>
      <c r="P238" s="218"/>
      <c r="Q238" s="218"/>
      <c r="R238" s="218"/>
      <c r="S238" s="218"/>
      <c r="T238" s="218"/>
      <c r="U238" s="218"/>
      <c r="V238" s="218"/>
      <c r="W238" s="218"/>
      <c r="X238" s="218"/>
      <c r="Y238" s="218"/>
      <c r="Z238" s="218"/>
    </row>
    <row r="239" spans="1:26" ht="12.75" customHeight="1">
      <c r="A239" s="218"/>
      <c r="B239" s="218"/>
      <c r="C239" s="218"/>
      <c r="D239" s="218"/>
      <c r="E239" s="218"/>
      <c r="F239" s="218"/>
      <c r="G239" s="218"/>
      <c r="H239" s="218"/>
      <c r="I239" s="218"/>
      <c r="J239" s="218"/>
      <c r="K239" s="218"/>
      <c r="L239" s="218"/>
      <c r="M239" s="218"/>
      <c r="N239" s="218"/>
      <c r="O239" s="218"/>
      <c r="P239" s="218"/>
      <c r="Q239" s="218"/>
      <c r="R239" s="218"/>
      <c r="S239" s="218"/>
      <c r="T239" s="218"/>
      <c r="U239" s="218"/>
      <c r="V239" s="218"/>
      <c r="W239" s="218"/>
      <c r="X239" s="218"/>
      <c r="Y239" s="218"/>
      <c r="Z239" s="218"/>
    </row>
    <row r="240" spans="1:26" ht="12.75" customHeight="1">
      <c r="A240" s="218"/>
      <c r="B240" s="218"/>
      <c r="C240" s="218"/>
      <c r="D240" s="218"/>
      <c r="E240" s="218"/>
      <c r="F240" s="218"/>
      <c r="G240" s="218"/>
      <c r="H240" s="218"/>
      <c r="I240" s="218"/>
      <c r="J240" s="218"/>
      <c r="K240" s="218"/>
      <c r="L240" s="218"/>
      <c r="M240" s="218"/>
      <c r="N240" s="218"/>
      <c r="O240" s="218"/>
      <c r="P240" s="218"/>
      <c r="Q240" s="218"/>
      <c r="R240" s="218"/>
      <c r="S240" s="218"/>
      <c r="T240" s="218"/>
      <c r="U240" s="218"/>
      <c r="V240" s="218"/>
      <c r="W240" s="218"/>
      <c r="X240" s="218"/>
      <c r="Y240" s="218"/>
      <c r="Z240" s="218"/>
    </row>
    <row r="241" spans="1:26" ht="12.75" customHeight="1">
      <c r="A241" s="218"/>
      <c r="B241" s="218"/>
      <c r="C241" s="218"/>
      <c r="D241" s="218"/>
      <c r="E241" s="218"/>
      <c r="F241" s="218"/>
      <c r="G241" s="218"/>
      <c r="H241" s="218"/>
      <c r="I241" s="218"/>
      <c r="J241" s="218"/>
      <c r="K241" s="218"/>
      <c r="L241" s="218"/>
      <c r="M241" s="218"/>
      <c r="N241" s="218"/>
      <c r="O241" s="218"/>
      <c r="P241" s="218"/>
      <c r="Q241" s="218"/>
      <c r="R241" s="218"/>
      <c r="S241" s="218"/>
      <c r="T241" s="218"/>
      <c r="U241" s="218"/>
      <c r="V241" s="218"/>
      <c r="W241" s="218"/>
      <c r="X241" s="218"/>
      <c r="Y241" s="218"/>
      <c r="Z241" s="218"/>
    </row>
    <row r="242" spans="1:26" ht="12.75" customHeight="1">
      <c r="A242" s="218"/>
      <c r="B242" s="218"/>
      <c r="C242" s="218"/>
      <c r="D242" s="218"/>
      <c r="E242" s="218"/>
      <c r="F242" s="218"/>
      <c r="G242" s="218"/>
      <c r="H242" s="218"/>
      <c r="I242" s="218"/>
      <c r="J242" s="218"/>
      <c r="K242" s="218"/>
      <c r="L242" s="218"/>
      <c r="M242" s="218"/>
      <c r="N242" s="218"/>
      <c r="O242" s="218"/>
      <c r="P242" s="218"/>
      <c r="Q242" s="218"/>
      <c r="R242" s="218"/>
      <c r="S242" s="218"/>
      <c r="T242" s="218"/>
      <c r="U242" s="218"/>
      <c r="V242" s="218"/>
      <c r="W242" s="218"/>
      <c r="X242" s="218"/>
      <c r="Y242" s="218"/>
      <c r="Z242" s="218"/>
    </row>
    <row r="243" spans="1:26" ht="12.75" customHeight="1">
      <c r="A243" s="218"/>
      <c r="B243" s="218"/>
      <c r="C243" s="218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218"/>
      <c r="O243" s="218"/>
      <c r="P243" s="218"/>
      <c r="Q243" s="218"/>
      <c r="R243" s="218"/>
      <c r="S243" s="218"/>
      <c r="T243" s="218"/>
      <c r="U243" s="218"/>
      <c r="V243" s="218"/>
      <c r="W243" s="218"/>
      <c r="X243" s="218"/>
      <c r="Y243" s="218"/>
      <c r="Z243" s="218"/>
    </row>
    <row r="244" spans="1:26" ht="12.75" customHeight="1">
      <c r="A244" s="218"/>
      <c r="B244" s="218"/>
      <c r="C244" s="218"/>
      <c r="D244" s="218"/>
      <c r="E244" s="218"/>
      <c r="F244" s="218"/>
      <c r="G244" s="218"/>
      <c r="H244" s="218"/>
      <c r="I244" s="218"/>
      <c r="J244" s="218"/>
      <c r="K244" s="218"/>
      <c r="L244" s="218"/>
      <c r="M244" s="218"/>
      <c r="N244" s="218"/>
      <c r="O244" s="218"/>
      <c r="P244" s="218"/>
      <c r="Q244" s="218"/>
      <c r="R244" s="218"/>
      <c r="S244" s="218"/>
      <c r="T244" s="218"/>
      <c r="U244" s="218"/>
      <c r="V244" s="218"/>
      <c r="W244" s="218"/>
      <c r="X244" s="218"/>
      <c r="Y244" s="218"/>
      <c r="Z244" s="218"/>
    </row>
    <row r="245" spans="1:26" ht="12.75" customHeight="1">
      <c r="A245" s="218"/>
      <c r="B245" s="218"/>
      <c r="C245" s="218"/>
      <c r="D245" s="218"/>
      <c r="E245" s="218"/>
      <c r="F245" s="218"/>
      <c r="G245" s="218"/>
      <c r="H245" s="218"/>
      <c r="I245" s="218"/>
      <c r="J245" s="218"/>
      <c r="K245" s="218"/>
      <c r="L245" s="218"/>
      <c r="M245" s="218"/>
      <c r="N245" s="218"/>
      <c r="O245" s="218"/>
      <c r="P245" s="218"/>
      <c r="Q245" s="218"/>
      <c r="R245" s="218"/>
      <c r="S245" s="218"/>
      <c r="T245" s="218"/>
      <c r="U245" s="218"/>
      <c r="V245" s="218"/>
      <c r="W245" s="218"/>
      <c r="X245" s="218"/>
      <c r="Y245" s="218"/>
      <c r="Z245" s="218"/>
    </row>
    <row r="246" spans="1:26" ht="12.75" customHeight="1">
      <c r="A246" s="218"/>
      <c r="B246" s="218"/>
      <c r="C246" s="218"/>
      <c r="D246" s="218"/>
      <c r="E246" s="218"/>
      <c r="F246" s="218"/>
      <c r="G246" s="218"/>
      <c r="H246" s="218"/>
      <c r="I246" s="218"/>
      <c r="J246" s="218"/>
      <c r="K246" s="218"/>
      <c r="L246" s="218"/>
      <c r="M246" s="218"/>
      <c r="N246" s="218"/>
      <c r="O246" s="218"/>
      <c r="P246" s="218"/>
      <c r="Q246" s="218"/>
      <c r="R246" s="218"/>
      <c r="S246" s="218"/>
      <c r="T246" s="218"/>
      <c r="U246" s="218"/>
      <c r="V246" s="218"/>
      <c r="W246" s="218"/>
      <c r="X246" s="218"/>
      <c r="Y246" s="218"/>
      <c r="Z246" s="218"/>
    </row>
    <row r="247" spans="1:26" ht="12.75" customHeight="1">
      <c r="A247" s="218"/>
      <c r="B247" s="218"/>
      <c r="C247" s="218"/>
      <c r="D247" s="218"/>
      <c r="E247" s="218"/>
      <c r="F247" s="218"/>
      <c r="G247" s="218"/>
      <c r="H247" s="218"/>
      <c r="I247" s="218"/>
      <c r="J247" s="218"/>
      <c r="K247" s="218"/>
      <c r="L247" s="218"/>
      <c r="M247" s="218"/>
      <c r="N247" s="218"/>
      <c r="O247" s="218"/>
      <c r="P247" s="218"/>
      <c r="Q247" s="218"/>
      <c r="R247" s="218"/>
      <c r="S247" s="218"/>
      <c r="T247" s="218"/>
      <c r="U247" s="218"/>
      <c r="V247" s="218"/>
      <c r="W247" s="218"/>
      <c r="X247" s="218"/>
      <c r="Y247" s="218"/>
      <c r="Z247" s="218"/>
    </row>
    <row r="248" spans="1:26" ht="12.75" customHeight="1">
      <c r="A248" s="218"/>
      <c r="B248" s="218"/>
      <c r="C248" s="218"/>
      <c r="D248" s="218"/>
      <c r="E248" s="218"/>
      <c r="F248" s="218"/>
      <c r="G248" s="218"/>
      <c r="H248" s="218"/>
      <c r="I248" s="218"/>
      <c r="J248" s="218"/>
      <c r="K248" s="218"/>
      <c r="L248" s="218"/>
      <c r="M248" s="218"/>
      <c r="N248" s="218"/>
      <c r="O248" s="218"/>
      <c r="P248" s="218"/>
      <c r="Q248" s="218"/>
      <c r="R248" s="218"/>
      <c r="S248" s="218"/>
      <c r="T248" s="218"/>
      <c r="U248" s="218"/>
      <c r="V248" s="218"/>
      <c r="W248" s="218"/>
      <c r="X248" s="218"/>
      <c r="Y248" s="218"/>
      <c r="Z248" s="218"/>
    </row>
    <row r="249" spans="1:26" ht="12.75" customHeight="1">
      <c r="A249" s="218"/>
      <c r="B249" s="218"/>
      <c r="C249" s="218"/>
      <c r="D249" s="218"/>
      <c r="E249" s="218"/>
      <c r="F249" s="218"/>
      <c r="G249" s="218"/>
      <c r="H249" s="218"/>
      <c r="I249" s="218"/>
      <c r="J249" s="218"/>
      <c r="K249" s="218"/>
      <c r="L249" s="218"/>
      <c r="M249" s="218"/>
      <c r="N249" s="218"/>
      <c r="O249" s="218"/>
      <c r="P249" s="218"/>
      <c r="Q249" s="218"/>
      <c r="R249" s="218"/>
      <c r="S249" s="218"/>
      <c r="T249" s="218"/>
      <c r="U249" s="218"/>
      <c r="V249" s="218"/>
      <c r="W249" s="218"/>
      <c r="X249" s="218"/>
      <c r="Y249" s="218"/>
      <c r="Z249" s="218"/>
    </row>
    <row r="250" spans="1:26" ht="12.75" customHeight="1">
      <c r="A250" s="218"/>
      <c r="B250" s="218"/>
      <c r="C250" s="218"/>
      <c r="D250" s="218"/>
      <c r="E250" s="218"/>
      <c r="F250" s="218"/>
      <c r="G250" s="218"/>
      <c r="H250" s="218"/>
      <c r="I250" s="218"/>
      <c r="J250" s="218"/>
      <c r="K250" s="218"/>
      <c r="L250" s="218"/>
      <c r="M250" s="218"/>
      <c r="N250" s="218"/>
      <c r="O250" s="218"/>
      <c r="P250" s="218"/>
      <c r="Q250" s="218"/>
      <c r="R250" s="218"/>
      <c r="S250" s="218"/>
      <c r="T250" s="218"/>
      <c r="U250" s="218"/>
      <c r="V250" s="218"/>
      <c r="W250" s="218"/>
      <c r="X250" s="218"/>
      <c r="Y250" s="218"/>
      <c r="Z250" s="218"/>
    </row>
    <row r="251" spans="1:26" ht="12.75" customHeight="1">
      <c r="A251" s="218"/>
      <c r="B251" s="218"/>
      <c r="C251" s="218"/>
      <c r="D251" s="218"/>
      <c r="E251" s="218"/>
      <c r="F251" s="218"/>
      <c r="G251" s="218"/>
      <c r="H251" s="218"/>
      <c r="I251" s="218"/>
      <c r="J251" s="218"/>
      <c r="K251" s="218"/>
      <c r="L251" s="218"/>
      <c r="M251" s="218"/>
      <c r="N251" s="218"/>
      <c r="O251" s="218"/>
      <c r="P251" s="218"/>
      <c r="Q251" s="218"/>
      <c r="R251" s="218"/>
      <c r="S251" s="218"/>
      <c r="T251" s="218"/>
      <c r="U251" s="218"/>
      <c r="V251" s="218"/>
      <c r="W251" s="218"/>
      <c r="X251" s="218"/>
      <c r="Y251" s="218"/>
      <c r="Z251" s="218"/>
    </row>
    <row r="252" spans="1:26" ht="12.75" customHeight="1">
      <c r="A252" s="218"/>
      <c r="B252" s="218"/>
      <c r="C252" s="218"/>
      <c r="D252" s="218"/>
      <c r="E252" s="218"/>
      <c r="F252" s="218"/>
      <c r="G252" s="218"/>
      <c r="H252" s="218"/>
      <c r="I252" s="218"/>
      <c r="J252" s="218"/>
      <c r="K252" s="218"/>
      <c r="L252" s="218"/>
      <c r="M252" s="218"/>
      <c r="N252" s="218"/>
      <c r="O252" s="218"/>
      <c r="P252" s="218"/>
      <c r="Q252" s="218"/>
      <c r="R252" s="218"/>
      <c r="S252" s="218"/>
      <c r="T252" s="218"/>
      <c r="U252" s="218"/>
      <c r="V252" s="218"/>
      <c r="W252" s="218"/>
      <c r="X252" s="218"/>
      <c r="Y252" s="218"/>
      <c r="Z252" s="218"/>
    </row>
    <row r="253" spans="1:26" ht="12.75" customHeight="1">
      <c r="A253" s="218"/>
      <c r="B253" s="218"/>
      <c r="C253" s="218"/>
      <c r="D253" s="218"/>
      <c r="E253" s="218"/>
      <c r="F253" s="218"/>
      <c r="G253" s="218"/>
      <c r="H253" s="218"/>
      <c r="I253" s="218"/>
      <c r="J253" s="218"/>
      <c r="K253" s="218"/>
      <c r="L253" s="218"/>
      <c r="M253" s="218"/>
      <c r="N253" s="218"/>
      <c r="O253" s="218"/>
      <c r="P253" s="218"/>
      <c r="Q253" s="218"/>
      <c r="R253" s="218"/>
      <c r="S253" s="218"/>
      <c r="T253" s="218"/>
      <c r="U253" s="218"/>
      <c r="V253" s="218"/>
      <c r="W253" s="218"/>
      <c r="X253" s="218"/>
      <c r="Y253" s="218"/>
      <c r="Z253" s="218"/>
    </row>
    <row r="254" spans="1:26" ht="12.75" customHeight="1">
      <c r="A254" s="218"/>
      <c r="B254" s="218"/>
      <c r="C254" s="218"/>
      <c r="D254" s="218"/>
      <c r="E254" s="218"/>
      <c r="F254" s="218"/>
      <c r="G254" s="218"/>
      <c r="H254" s="218"/>
      <c r="I254" s="218"/>
      <c r="J254" s="218"/>
      <c r="K254" s="218"/>
      <c r="L254" s="218"/>
      <c r="M254" s="218"/>
      <c r="N254" s="218"/>
      <c r="O254" s="218"/>
      <c r="P254" s="218"/>
      <c r="Q254" s="218"/>
      <c r="R254" s="218"/>
      <c r="S254" s="218"/>
      <c r="T254" s="218"/>
      <c r="U254" s="218"/>
      <c r="V254" s="218"/>
      <c r="W254" s="218"/>
      <c r="X254" s="218"/>
      <c r="Y254" s="218"/>
      <c r="Z254" s="218"/>
    </row>
    <row r="255" spans="1:26" ht="12.75" customHeight="1">
      <c r="A255" s="218"/>
      <c r="B255" s="218"/>
      <c r="C255" s="218"/>
      <c r="D255" s="218"/>
      <c r="E255" s="218"/>
      <c r="F255" s="218"/>
      <c r="G255" s="218"/>
      <c r="H255" s="218"/>
      <c r="I255" s="218"/>
      <c r="J255" s="218"/>
      <c r="K255" s="218"/>
      <c r="L255" s="218"/>
      <c r="M255" s="218"/>
      <c r="N255" s="218"/>
      <c r="O255" s="218"/>
      <c r="P255" s="218"/>
      <c r="Q255" s="218"/>
      <c r="R255" s="218"/>
      <c r="S255" s="218"/>
      <c r="T255" s="218"/>
      <c r="U255" s="218"/>
      <c r="V255" s="218"/>
      <c r="W255" s="218"/>
      <c r="X255" s="218"/>
      <c r="Y255" s="218"/>
      <c r="Z255" s="218"/>
    </row>
    <row r="256" spans="1:26" ht="12.75" customHeight="1">
      <c r="A256" s="218"/>
      <c r="B256" s="218"/>
      <c r="C256" s="218"/>
      <c r="D256" s="218"/>
      <c r="E256" s="218"/>
      <c r="F256" s="218"/>
      <c r="G256" s="218"/>
      <c r="H256" s="218"/>
      <c r="I256" s="218"/>
      <c r="J256" s="218"/>
      <c r="K256" s="218"/>
      <c r="L256" s="218"/>
      <c r="M256" s="218"/>
      <c r="N256" s="218"/>
      <c r="O256" s="218"/>
      <c r="P256" s="218"/>
      <c r="Q256" s="218"/>
      <c r="R256" s="218"/>
      <c r="S256" s="218"/>
      <c r="T256" s="218"/>
      <c r="U256" s="218"/>
      <c r="V256" s="218"/>
      <c r="W256" s="218"/>
      <c r="X256" s="218"/>
      <c r="Y256" s="218"/>
      <c r="Z256" s="218"/>
    </row>
    <row r="257" spans="1:26" ht="12.75" customHeight="1">
      <c r="A257" s="218"/>
      <c r="B257" s="218"/>
      <c r="C257" s="218"/>
      <c r="D257" s="218"/>
      <c r="E257" s="218"/>
      <c r="F257" s="218"/>
      <c r="G257" s="218"/>
      <c r="H257" s="218"/>
      <c r="I257" s="218"/>
      <c r="J257" s="218"/>
      <c r="K257" s="218"/>
      <c r="L257" s="218"/>
      <c r="M257" s="218"/>
      <c r="N257" s="218"/>
      <c r="O257" s="218"/>
      <c r="P257" s="218"/>
      <c r="Q257" s="218"/>
      <c r="R257" s="218"/>
      <c r="S257" s="218"/>
      <c r="T257" s="218"/>
      <c r="U257" s="218"/>
      <c r="V257" s="218"/>
      <c r="W257" s="218"/>
      <c r="X257" s="218"/>
      <c r="Y257" s="218"/>
      <c r="Z257" s="218"/>
    </row>
    <row r="258" spans="1:26" ht="12.75" customHeight="1">
      <c r="A258" s="218"/>
      <c r="B258" s="218"/>
      <c r="C258" s="218"/>
      <c r="D258" s="218"/>
      <c r="E258" s="218"/>
      <c r="F258" s="218"/>
      <c r="G258" s="218"/>
      <c r="H258" s="218"/>
      <c r="I258" s="218"/>
      <c r="J258" s="218"/>
      <c r="K258" s="218"/>
      <c r="L258" s="218"/>
      <c r="M258" s="218"/>
      <c r="N258" s="218"/>
      <c r="O258" s="218"/>
      <c r="P258" s="218"/>
      <c r="Q258" s="218"/>
      <c r="R258" s="218"/>
      <c r="S258" s="218"/>
      <c r="T258" s="218"/>
      <c r="U258" s="218"/>
      <c r="V258" s="218"/>
      <c r="W258" s="218"/>
      <c r="X258" s="218"/>
      <c r="Y258" s="218"/>
      <c r="Z258" s="218"/>
    </row>
    <row r="259" spans="1:26" ht="12.75" customHeight="1">
      <c r="A259" s="218"/>
      <c r="B259" s="218"/>
      <c r="C259" s="218"/>
      <c r="D259" s="218"/>
      <c r="E259" s="218"/>
      <c r="F259" s="218"/>
      <c r="G259" s="218"/>
      <c r="H259" s="218"/>
      <c r="I259" s="218"/>
      <c r="J259" s="218"/>
      <c r="K259" s="218"/>
      <c r="L259" s="218"/>
      <c r="M259" s="218"/>
      <c r="N259" s="218"/>
      <c r="O259" s="218"/>
      <c r="P259" s="218"/>
      <c r="Q259" s="218"/>
      <c r="R259" s="218"/>
      <c r="S259" s="218"/>
      <c r="T259" s="218"/>
      <c r="U259" s="218"/>
      <c r="V259" s="218"/>
      <c r="W259" s="218"/>
      <c r="X259" s="218"/>
      <c r="Y259" s="218"/>
      <c r="Z259" s="218"/>
    </row>
    <row r="260" spans="1:26" ht="12.75" customHeight="1">
      <c r="A260" s="218"/>
      <c r="B260" s="218"/>
      <c r="C260" s="218"/>
      <c r="D260" s="218"/>
      <c r="E260" s="218"/>
      <c r="F260" s="218"/>
      <c r="G260" s="218"/>
      <c r="H260" s="218"/>
      <c r="I260" s="218"/>
      <c r="J260" s="218"/>
      <c r="K260" s="218"/>
      <c r="L260" s="218"/>
      <c r="M260" s="218"/>
      <c r="N260" s="218"/>
      <c r="O260" s="218"/>
      <c r="P260" s="218"/>
      <c r="Q260" s="218"/>
      <c r="R260" s="218"/>
      <c r="S260" s="218"/>
      <c r="T260" s="218"/>
      <c r="U260" s="218"/>
      <c r="V260" s="218"/>
      <c r="W260" s="218"/>
      <c r="X260" s="218"/>
      <c r="Y260" s="218"/>
      <c r="Z260" s="218"/>
    </row>
    <row r="261" spans="1:26" ht="12.75" customHeight="1">
      <c r="A261" s="218"/>
      <c r="B261" s="218"/>
      <c r="C261" s="218"/>
      <c r="D261" s="218"/>
      <c r="E261" s="218"/>
      <c r="F261" s="218"/>
      <c r="G261" s="218"/>
      <c r="H261" s="218"/>
      <c r="I261" s="218"/>
      <c r="J261" s="218"/>
      <c r="K261" s="218"/>
      <c r="L261" s="218"/>
      <c r="M261" s="218"/>
      <c r="N261" s="218"/>
      <c r="O261" s="218"/>
      <c r="P261" s="218"/>
      <c r="Q261" s="218"/>
      <c r="R261" s="218"/>
      <c r="S261" s="218"/>
      <c r="T261" s="218"/>
      <c r="U261" s="218"/>
      <c r="V261" s="218"/>
      <c r="W261" s="218"/>
      <c r="X261" s="218"/>
      <c r="Y261" s="218"/>
      <c r="Z261" s="218"/>
    </row>
    <row r="262" spans="1:26" ht="12.75" customHeight="1">
      <c r="A262" s="218"/>
      <c r="B262" s="218"/>
      <c r="C262" s="218"/>
      <c r="D262" s="218"/>
      <c r="E262" s="218"/>
      <c r="F262" s="218"/>
      <c r="G262" s="218"/>
      <c r="H262" s="218"/>
      <c r="I262" s="218"/>
      <c r="J262" s="218"/>
      <c r="K262" s="218"/>
      <c r="L262" s="218"/>
      <c r="M262" s="218"/>
      <c r="N262" s="218"/>
      <c r="O262" s="218"/>
      <c r="P262" s="218"/>
      <c r="Q262" s="218"/>
      <c r="R262" s="218"/>
      <c r="S262" s="218"/>
      <c r="T262" s="218"/>
      <c r="U262" s="218"/>
      <c r="V262" s="218"/>
      <c r="W262" s="218"/>
      <c r="X262" s="218"/>
      <c r="Y262" s="218"/>
      <c r="Z262" s="218"/>
    </row>
    <row r="263" spans="1:26" ht="12.75" customHeight="1">
      <c r="A263" s="218"/>
      <c r="B263" s="218"/>
      <c r="C263" s="218"/>
      <c r="D263" s="218"/>
      <c r="E263" s="218"/>
      <c r="F263" s="218"/>
      <c r="G263" s="218"/>
      <c r="H263" s="218"/>
      <c r="I263" s="218"/>
      <c r="J263" s="218"/>
      <c r="K263" s="218"/>
      <c r="L263" s="218"/>
      <c r="M263" s="218"/>
      <c r="N263" s="218"/>
      <c r="O263" s="218"/>
      <c r="P263" s="218"/>
      <c r="Q263" s="218"/>
      <c r="R263" s="218"/>
      <c r="S263" s="218"/>
      <c r="T263" s="218"/>
      <c r="U263" s="218"/>
      <c r="V263" s="218"/>
      <c r="W263" s="218"/>
      <c r="X263" s="218"/>
      <c r="Y263" s="218"/>
      <c r="Z263" s="218"/>
    </row>
    <row r="264" spans="1:26" ht="12.75" customHeight="1">
      <c r="A264" s="218"/>
      <c r="B264" s="218"/>
      <c r="C264" s="218"/>
      <c r="D264" s="218"/>
      <c r="E264" s="218"/>
      <c r="F264" s="218"/>
      <c r="G264" s="218"/>
      <c r="H264" s="218"/>
      <c r="I264" s="218"/>
      <c r="J264" s="218"/>
      <c r="K264" s="218"/>
      <c r="L264" s="218"/>
      <c r="M264" s="218"/>
      <c r="N264" s="218"/>
      <c r="O264" s="218"/>
      <c r="P264" s="218"/>
      <c r="Q264" s="218"/>
      <c r="R264" s="218"/>
      <c r="S264" s="218"/>
      <c r="T264" s="218"/>
      <c r="U264" s="218"/>
      <c r="V264" s="218"/>
      <c r="W264" s="218"/>
      <c r="X264" s="218"/>
      <c r="Y264" s="218"/>
      <c r="Z264" s="218"/>
    </row>
    <row r="265" spans="1:26" ht="12.75" customHeight="1">
      <c r="A265" s="218"/>
      <c r="B265" s="218"/>
      <c r="C265" s="218"/>
      <c r="D265" s="218"/>
      <c r="E265" s="218"/>
      <c r="F265" s="218"/>
      <c r="G265" s="218"/>
      <c r="H265" s="218"/>
      <c r="I265" s="218"/>
      <c r="J265" s="218"/>
      <c r="K265" s="218"/>
      <c r="L265" s="218"/>
      <c r="M265" s="218"/>
      <c r="N265" s="218"/>
      <c r="O265" s="218"/>
      <c r="P265" s="218"/>
      <c r="Q265" s="218"/>
      <c r="R265" s="218"/>
      <c r="S265" s="218"/>
      <c r="T265" s="218"/>
      <c r="U265" s="218"/>
      <c r="V265" s="218"/>
      <c r="W265" s="218"/>
      <c r="X265" s="218"/>
      <c r="Y265" s="218"/>
      <c r="Z265" s="218"/>
    </row>
    <row r="266" spans="1:26" ht="12.75" customHeight="1">
      <c r="A266" s="218"/>
      <c r="B266" s="218"/>
      <c r="C266" s="218"/>
      <c r="D266" s="218"/>
      <c r="E266" s="218"/>
      <c r="F266" s="218"/>
      <c r="G266" s="218"/>
      <c r="H266" s="218"/>
      <c r="I266" s="218"/>
      <c r="J266" s="218"/>
      <c r="K266" s="218"/>
      <c r="L266" s="218"/>
      <c r="M266" s="218"/>
      <c r="N266" s="218"/>
      <c r="O266" s="218"/>
      <c r="P266" s="218"/>
      <c r="Q266" s="218"/>
      <c r="R266" s="218"/>
      <c r="S266" s="218"/>
      <c r="T266" s="218"/>
      <c r="U266" s="218"/>
      <c r="V266" s="218"/>
      <c r="W266" s="218"/>
      <c r="X266" s="218"/>
      <c r="Y266" s="218"/>
      <c r="Z266" s="218"/>
    </row>
    <row r="267" spans="1:26" ht="12.75" customHeight="1">
      <c r="A267" s="218"/>
      <c r="B267" s="218"/>
      <c r="C267" s="218"/>
      <c r="D267" s="218"/>
      <c r="E267" s="218"/>
      <c r="F267" s="218"/>
      <c r="G267" s="218"/>
      <c r="H267" s="218"/>
      <c r="I267" s="218"/>
      <c r="J267" s="218"/>
      <c r="K267" s="218"/>
      <c r="L267" s="218"/>
      <c r="M267" s="218"/>
      <c r="N267" s="218"/>
      <c r="O267" s="218"/>
      <c r="P267" s="218"/>
      <c r="Q267" s="218"/>
      <c r="R267" s="218"/>
      <c r="S267" s="218"/>
      <c r="T267" s="218"/>
      <c r="U267" s="218"/>
      <c r="V267" s="218"/>
      <c r="W267" s="218"/>
      <c r="X267" s="218"/>
      <c r="Y267" s="218"/>
      <c r="Z267" s="218"/>
    </row>
    <row r="268" spans="1:26" ht="12.75" customHeight="1">
      <c r="A268" s="218"/>
      <c r="B268" s="218"/>
      <c r="C268" s="218"/>
      <c r="D268" s="218"/>
      <c r="E268" s="218"/>
      <c r="F268" s="218"/>
      <c r="G268" s="218"/>
      <c r="H268" s="218"/>
      <c r="I268" s="218"/>
      <c r="J268" s="218"/>
      <c r="K268" s="218"/>
      <c r="L268" s="218"/>
      <c r="M268" s="218"/>
      <c r="N268" s="218"/>
      <c r="O268" s="218"/>
      <c r="P268" s="218"/>
      <c r="Q268" s="218"/>
      <c r="R268" s="218"/>
      <c r="S268" s="218"/>
      <c r="T268" s="218"/>
      <c r="U268" s="218"/>
      <c r="V268" s="218"/>
      <c r="W268" s="218"/>
      <c r="X268" s="218"/>
      <c r="Y268" s="218"/>
      <c r="Z268" s="218"/>
    </row>
    <row r="269" spans="1:26" ht="12.75" customHeight="1">
      <c r="A269" s="218"/>
      <c r="B269" s="218"/>
      <c r="C269" s="218"/>
      <c r="D269" s="218"/>
      <c r="E269" s="218"/>
      <c r="F269" s="218"/>
      <c r="G269" s="218"/>
      <c r="H269" s="218"/>
      <c r="I269" s="218"/>
      <c r="J269" s="218"/>
      <c r="K269" s="218"/>
      <c r="L269" s="218"/>
      <c r="M269" s="218"/>
      <c r="N269" s="218"/>
      <c r="O269" s="218"/>
      <c r="P269" s="218"/>
      <c r="Q269" s="218"/>
      <c r="R269" s="218"/>
      <c r="S269" s="218"/>
      <c r="T269" s="218"/>
      <c r="U269" s="218"/>
      <c r="V269" s="218"/>
      <c r="W269" s="218"/>
      <c r="X269" s="218"/>
      <c r="Y269" s="218"/>
      <c r="Z269" s="218"/>
    </row>
    <row r="270" spans="1:26" ht="12.75" customHeight="1">
      <c r="A270" s="218"/>
      <c r="B270" s="218"/>
      <c r="C270" s="218"/>
      <c r="D270" s="218"/>
      <c r="E270" s="218"/>
      <c r="F270" s="218"/>
      <c r="G270" s="218"/>
      <c r="H270" s="218"/>
      <c r="I270" s="218"/>
      <c r="J270" s="218"/>
      <c r="K270" s="218"/>
      <c r="L270" s="218"/>
      <c r="M270" s="218"/>
      <c r="N270" s="218"/>
      <c r="O270" s="218"/>
      <c r="P270" s="218"/>
      <c r="Q270" s="218"/>
      <c r="R270" s="218"/>
      <c r="S270" s="218"/>
      <c r="T270" s="218"/>
      <c r="U270" s="218"/>
      <c r="V270" s="218"/>
      <c r="W270" s="218"/>
      <c r="X270" s="218"/>
      <c r="Y270" s="218"/>
      <c r="Z270" s="218"/>
    </row>
    <row r="271" spans="1:26" ht="12.75" customHeight="1">
      <c r="A271" s="218"/>
      <c r="B271" s="218"/>
      <c r="C271" s="218"/>
      <c r="D271" s="218"/>
      <c r="E271" s="218"/>
      <c r="F271" s="218"/>
      <c r="G271" s="218"/>
      <c r="H271" s="218"/>
      <c r="I271" s="218"/>
      <c r="J271" s="218"/>
      <c r="K271" s="218"/>
      <c r="L271" s="218"/>
      <c r="M271" s="218"/>
      <c r="N271" s="218"/>
      <c r="O271" s="218"/>
      <c r="P271" s="218"/>
      <c r="Q271" s="218"/>
      <c r="R271" s="218"/>
      <c r="S271" s="218"/>
      <c r="T271" s="218"/>
      <c r="U271" s="218"/>
      <c r="V271" s="218"/>
      <c r="W271" s="218"/>
      <c r="X271" s="218"/>
      <c r="Y271" s="218"/>
      <c r="Z271" s="218"/>
    </row>
    <row r="272" spans="1:26" ht="12.75" customHeight="1">
      <c r="A272" s="218"/>
      <c r="B272" s="218"/>
      <c r="C272" s="218"/>
      <c r="D272" s="218"/>
      <c r="E272" s="218"/>
      <c r="F272" s="218"/>
      <c r="G272" s="218"/>
      <c r="H272" s="218"/>
      <c r="I272" s="218"/>
      <c r="J272" s="218"/>
      <c r="K272" s="218"/>
      <c r="L272" s="218"/>
      <c r="M272" s="218"/>
      <c r="N272" s="218"/>
      <c r="O272" s="218"/>
      <c r="P272" s="218"/>
      <c r="Q272" s="218"/>
      <c r="R272" s="218"/>
      <c r="S272" s="218"/>
      <c r="T272" s="218"/>
      <c r="U272" s="218"/>
      <c r="V272" s="218"/>
      <c r="W272" s="218"/>
      <c r="X272" s="218"/>
      <c r="Y272" s="218"/>
      <c r="Z272" s="218"/>
    </row>
    <row r="273" spans="1:26" ht="12.75" customHeight="1">
      <c r="A273" s="218"/>
      <c r="B273" s="218"/>
      <c r="C273" s="218"/>
      <c r="D273" s="218"/>
      <c r="E273" s="218"/>
      <c r="F273" s="218"/>
      <c r="G273" s="218"/>
      <c r="H273" s="218"/>
      <c r="I273" s="218"/>
      <c r="J273" s="218"/>
      <c r="K273" s="218"/>
      <c r="L273" s="218"/>
      <c r="M273" s="218"/>
      <c r="N273" s="218"/>
      <c r="O273" s="218"/>
      <c r="P273" s="218"/>
      <c r="Q273" s="218"/>
      <c r="R273" s="218"/>
      <c r="S273" s="218"/>
      <c r="T273" s="218"/>
      <c r="U273" s="218"/>
      <c r="V273" s="218"/>
      <c r="W273" s="218"/>
      <c r="X273" s="218"/>
      <c r="Y273" s="218"/>
      <c r="Z273" s="218"/>
    </row>
    <row r="274" spans="1:26" ht="12.75" customHeight="1">
      <c r="A274" s="218"/>
      <c r="B274" s="218"/>
      <c r="C274" s="218"/>
      <c r="D274" s="218"/>
      <c r="E274" s="218"/>
      <c r="F274" s="218"/>
      <c r="G274" s="218"/>
      <c r="H274" s="218"/>
      <c r="I274" s="218"/>
      <c r="J274" s="218"/>
      <c r="K274" s="218"/>
      <c r="L274" s="218"/>
      <c r="M274" s="218"/>
      <c r="N274" s="218"/>
      <c r="O274" s="218"/>
      <c r="P274" s="218"/>
      <c r="Q274" s="218"/>
      <c r="R274" s="218"/>
      <c r="S274" s="218"/>
      <c r="T274" s="218"/>
      <c r="U274" s="218"/>
      <c r="V274" s="218"/>
      <c r="W274" s="218"/>
      <c r="X274" s="218"/>
      <c r="Y274" s="218"/>
      <c r="Z274" s="218"/>
    </row>
    <row r="275" spans="1:26" ht="12.75" customHeight="1">
      <c r="A275" s="218"/>
      <c r="B275" s="218"/>
      <c r="C275" s="218"/>
      <c r="D275" s="218"/>
      <c r="E275" s="218"/>
      <c r="F275" s="218"/>
      <c r="G275" s="218"/>
      <c r="H275" s="218"/>
      <c r="I275" s="218"/>
      <c r="J275" s="218"/>
      <c r="K275" s="218"/>
      <c r="L275" s="218"/>
      <c r="M275" s="218"/>
      <c r="N275" s="218"/>
      <c r="O275" s="218"/>
      <c r="P275" s="218"/>
      <c r="Q275" s="218"/>
      <c r="R275" s="218"/>
      <c r="S275" s="218"/>
      <c r="T275" s="218"/>
      <c r="U275" s="218"/>
      <c r="V275" s="218"/>
      <c r="W275" s="218"/>
      <c r="X275" s="218"/>
      <c r="Y275" s="218"/>
      <c r="Z275" s="218"/>
    </row>
    <row r="276" spans="1:26" ht="12.75" customHeight="1">
      <c r="A276" s="218"/>
      <c r="B276" s="218"/>
      <c r="C276" s="218"/>
      <c r="D276" s="218"/>
      <c r="E276" s="218"/>
      <c r="F276" s="218"/>
      <c r="G276" s="218"/>
      <c r="H276" s="218"/>
      <c r="I276" s="218"/>
      <c r="J276" s="218"/>
      <c r="K276" s="218"/>
      <c r="L276" s="218"/>
      <c r="M276" s="218"/>
      <c r="N276" s="218"/>
      <c r="O276" s="218"/>
      <c r="P276" s="218"/>
      <c r="Q276" s="218"/>
      <c r="R276" s="218"/>
      <c r="S276" s="218"/>
      <c r="T276" s="218"/>
      <c r="U276" s="218"/>
      <c r="V276" s="218"/>
      <c r="W276" s="218"/>
      <c r="X276" s="218"/>
      <c r="Y276" s="218"/>
      <c r="Z276" s="218"/>
    </row>
    <row r="277" spans="1:26" ht="12.75" customHeight="1">
      <c r="A277" s="218"/>
      <c r="B277" s="218"/>
      <c r="C277" s="218"/>
      <c r="D277" s="218"/>
      <c r="E277" s="218"/>
      <c r="F277" s="218"/>
      <c r="G277" s="218"/>
      <c r="H277" s="218"/>
      <c r="I277" s="218"/>
      <c r="J277" s="218"/>
      <c r="K277" s="218"/>
      <c r="L277" s="218"/>
      <c r="M277" s="218"/>
      <c r="N277" s="218"/>
      <c r="O277" s="218"/>
      <c r="P277" s="218"/>
      <c r="Q277" s="218"/>
      <c r="R277" s="218"/>
      <c r="S277" s="218"/>
      <c r="T277" s="218"/>
      <c r="U277" s="218"/>
      <c r="V277" s="218"/>
      <c r="W277" s="218"/>
      <c r="X277" s="218"/>
      <c r="Y277" s="218"/>
      <c r="Z277" s="218"/>
    </row>
    <row r="278" spans="1:26" ht="12.75" customHeight="1">
      <c r="A278" s="218"/>
      <c r="B278" s="218"/>
      <c r="C278" s="218"/>
      <c r="D278" s="218"/>
      <c r="E278" s="218"/>
      <c r="F278" s="218"/>
      <c r="G278" s="218"/>
      <c r="H278" s="218"/>
      <c r="I278" s="218"/>
      <c r="J278" s="218"/>
      <c r="K278" s="218"/>
      <c r="L278" s="218"/>
      <c r="M278" s="218"/>
      <c r="N278" s="218"/>
      <c r="O278" s="218"/>
      <c r="P278" s="218"/>
      <c r="Q278" s="218"/>
      <c r="R278" s="218"/>
      <c r="S278" s="218"/>
      <c r="T278" s="218"/>
      <c r="U278" s="218"/>
      <c r="V278" s="218"/>
      <c r="W278" s="218"/>
      <c r="X278" s="218"/>
      <c r="Y278" s="218"/>
      <c r="Z278" s="218"/>
    </row>
    <row r="279" spans="1:26" ht="12.75" customHeight="1">
      <c r="A279" s="218"/>
      <c r="B279" s="218"/>
      <c r="C279" s="218"/>
      <c r="D279" s="218"/>
      <c r="E279" s="218"/>
      <c r="F279" s="218"/>
      <c r="G279" s="218"/>
      <c r="H279" s="218"/>
      <c r="I279" s="218"/>
      <c r="J279" s="218"/>
      <c r="K279" s="218"/>
      <c r="L279" s="218"/>
      <c r="M279" s="218"/>
      <c r="N279" s="218"/>
      <c r="O279" s="218"/>
      <c r="P279" s="218"/>
      <c r="Q279" s="218"/>
      <c r="R279" s="218"/>
      <c r="S279" s="218"/>
      <c r="T279" s="218"/>
      <c r="U279" s="218"/>
      <c r="V279" s="218"/>
      <c r="W279" s="218"/>
      <c r="X279" s="218"/>
      <c r="Y279" s="218"/>
      <c r="Z279" s="218"/>
    </row>
    <row r="280" spans="1:26" ht="12.75" customHeight="1">
      <c r="A280" s="218"/>
      <c r="B280" s="218"/>
      <c r="C280" s="218"/>
      <c r="D280" s="218"/>
      <c r="E280" s="218"/>
      <c r="F280" s="218"/>
      <c r="G280" s="218"/>
      <c r="H280" s="218"/>
      <c r="I280" s="218"/>
      <c r="J280" s="218"/>
      <c r="K280" s="218"/>
      <c r="L280" s="218"/>
      <c r="M280" s="218"/>
      <c r="N280" s="218"/>
      <c r="O280" s="218"/>
      <c r="P280" s="218"/>
      <c r="Q280" s="218"/>
      <c r="R280" s="218"/>
      <c r="S280" s="218"/>
      <c r="T280" s="218"/>
      <c r="U280" s="218"/>
      <c r="V280" s="218"/>
      <c r="W280" s="218"/>
      <c r="X280" s="218"/>
      <c r="Y280" s="218"/>
      <c r="Z280" s="218"/>
    </row>
    <row r="281" spans="1:26" ht="12.75" customHeight="1">
      <c r="A281" s="218"/>
      <c r="B281" s="218"/>
      <c r="C281" s="218"/>
      <c r="D281" s="218"/>
      <c r="E281" s="218"/>
      <c r="F281" s="218"/>
      <c r="G281" s="218"/>
      <c r="H281" s="218"/>
      <c r="I281" s="218"/>
      <c r="J281" s="218"/>
      <c r="K281" s="218"/>
      <c r="L281" s="218"/>
      <c r="M281" s="218"/>
      <c r="N281" s="218"/>
      <c r="O281" s="218"/>
      <c r="P281" s="218"/>
      <c r="Q281" s="218"/>
      <c r="R281" s="218"/>
      <c r="S281" s="218"/>
      <c r="T281" s="218"/>
      <c r="U281" s="218"/>
      <c r="V281" s="218"/>
      <c r="W281" s="218"/>
      <c r="X281" s="218"/>
      <c r="Y281" s="218"/>
      <c r="Z281" s="218"/>
    </row>
    <row r="282" spans="1:26" ht="12.75" customHeight="1">
      <c r="A282" s="218"/>
      <c r="B282" s="218"/>
      <c r="C282" s="218"/>
      <c r="D282" s="218"/>
      <c r="E282" s="218"/>
      <c r="F282" s="218"/>
      <c r="G282" s="218"/>
      <c r="H282" s="218"/>
      <c r="I282" s="218"/>
      <c r="J282" s="218"/>
      <c r="K282" s="218"/>
      <c r="L282" s="218"/>
      <c r="M282" s="218"/>
      <c r="N282" s="218"/>
      <c r="O282" s="218"/>
      <c r="P282" s="218"/>
      <c r="Q282" s="218"/>
      <c r="R282" s="218"/>
      <c r="S282" s="218"/>
      <c r="T282" s="218"/>
      <c r="U282" s="218"/>
      <c r="V282" s="218"/>
      <c r="W282" s="218"/>
      <c r="X282" s="218"/>
      <c r="Y282" s="218"/>
      <c r="Z282" s="218"/>
    </row>
    <row r="283" spans="1:26" ht="12.75" customHeight="1">
      <c r="A283" s="218"/>
      <c r="B283" s="218"/>
      <c r="C283" s="218"/>
      <c r="D283" s="218"/>
      <c r="E283" s="218"/>
      <c r="F283" s="218"/>
      <c r="G283" s="218"/>
      <c r="H283" s="218"/>
      <c r="I283" s="218"/>
      <c r="J283" s="218"/>
      <c r="K283" s="218"/>
      <c r="L283" s="218"/>
      <c r="M283" s="218"/>
      <c r="N283" s="218"/>
      <c r="O283" s="218"/>
      <c r="P283" s="218"/>
      <c r="Q283" s="218"/>
      <c r="R283" s="218"/>
      <c r="S283" s="218"/>
      <c r="T283" s="218"/>
      <c r="U283" s="218"/>
      <c r="V283" s="218"/>
      <c r="W283" s="218"/>
      <c r="X283" s="218"/>
      <c r="Y283" s="218"/>
      <c r="Z283" s="218"/>
    </row>
    <row r="284" spans="1:26" ht="12.75" customHeight="1">
      <c r="A284" s="218"/>
      <c r="B284" s="218"/>
      <c r="C284" s="218"/>
      <c r="D284" s="218"/>
      <c r="E284" s="218"/>
      <c r="F284" s="218"/>
      <c r="G284" s="218"/>
      <c r="H284" s="218"/>
      <c r="I284" s="218"/>
      <c r="J284" s="218"/>
      <c r="K284" s="218"/>
      <c r="L284" s="218"/>
      <c r="M284" s="218"/>
      <c r="N284" s="218"/>
      <c r="O284" s="218"/>
      <c r="P284" s="218"/>
      <c r="Q284" s="218"/>
      <c r="R284" s="218"/>
      <c r="S284" s="218"/>
      <c r="T284" s="218"/>
      <c r="U284" s="218"/>
      <c r="V284" s="218"/>
      <c r="W284" s="218"/>
      <c r="X284" s="218"/>
      <c r="Y284" s="218"/>
      <c r="Z284" s="218"/>
    </row>
    <row r="285" spans="1:26" ht="12.75" customHeight="1">
      <c r="A285" s="218"/>
      <c r="B285" s="218"/>
      <c r="C285" s="218"/>
      <c r="D285" s="218"/>
      <c r="E285" s="218"/>
      <c r="F285" s="218"/>
      <c r="G285" s="218"/>
      <c r="H285" s="218"/>
      <c r="I285" s="218"/>
      <c r="J285" s="218"/>
      <c r="K285" s="218"/>
      <c r="L285" s="218"/>
      <c r="M285" s="218"/>
      <c r="N285" s="218"/>
      <c r="O285" s="218"/>
      <c r="P285" s="218"/>
      <c r="Q285" s="218"/>
      <c r="R285" s="218"/>
      <c r="S285" s="218"/>
      <c r="T285" s="218"/>
      <c r="U285" s="218"/>
      <c r="V285" s="218"/>
      <c r="W285" s="218"/>
      <c r="X285" s="218"/>
      <c r="Y285" s="218"/>
      <c r="Z285" s="218"/>
    </row>
    <row r="286" spans="1:26" ht="12.75" customHeight="1">
      <c r="A286" s="218"/>
      <c r="B286" s="218"/>
      <c r="C286" s="218"/>
      <c r="D286" s="218"/>
      <c r="E286" s="218"/>
      <c r="F286" s="218"/>
      <c r="G286" s="218"/>
      <c r="H286" s="218"/>
      <c r="I286" s="218"/>
      <c r="J286" s="218"/>
      <c r="K286" s="218"/>
      <c r="L286" s="218"/>
      <c r="M286" s="218"/>
      <c r="N286" s="218"/>
      <c r="O286" s="218"/>
      <c r="P286" s="218"/>
      <c r="Q286" s="218"/>
      <c r="R286" s="218"/>
      <c r="S286" s="218"/>
      <c r="T286" s="218"/>
      <c r="U286" s="218"/>
      <c r="V286" s="218"/>
      <c r="W286" s="218"/>
      <c r="X286" s="218"/>
      <c r="Y286" s="218"/>
      <c r="Z286" s="218"/>
    </row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4">
    <mergeCell ref="B2:E2"/>
    <mergeCell ref="B10:B11"/>
    <mergeCell ref="C10:C11"/>
    <mergeCell ref="E10:E11"/>
    <mergeCell ref="F10:O10"/>
    <mergeCell ref="B28:E28"/>
    <mergeCell ref="X10:Y10"/>
    <mergeCell ref="F11:G11"/>
    <mergeCell ref="H11:I11"/>
    <mergeCell ref="J11:K11"/>
    <mergeCell ref="L11:M11"/>
    <mergeCell ref="N11:O11"/>
    <mergeCell ref="S11:V11"/>
    <mergeCell ref="P10:P11"/>
    <mergeCell ref="Q13:Q14"/>
    <mergeCell ref="C15:E15"/>
    <mergeCell ref="C18:E18"/>
    <mergeCell ref="Q19:Q22"/>
    <mergeCell ref="C24:D24"/>
    <mergeCell ref="B29:P29"/>
    <mergeCell ref="B32:E32"/>
    <mergeCell ref="B33:B34"/>
    <mergeCell ref="C33:D34"/>
    <mergeCell ref="B35:B36"/>
    <mergeCell ref="C35:D36"/>
    <mergeCell ref="C37:D37"/>
    <mergeCell ref="B38:B39"/>
    <mergeCell ref="C38:D39"/>
    <mergeCell ref="C40:D40"/>
    <mergeCell ref="B49:B50"/>
    <mergeCell ref="C49:D50"/>
    <mergeCell ref="C41:D41"/>
    <mergeCell ref="C42:D42"/>
    <mergeCell ref="C44:D44"/>
    <mergeCell ref="C46:D46"/>
    <mergeCell ref="B47:B48"/>
    <mergeCell ref="C47:D48"/>
    <mergeCell ref="C45:D45"/>
    <mergeCell ref="B53:E53"/>
    <mergeCell ref="B54:E54"/>
    <mergeCell ref="B56:E56"/>
    <mergeCell ref="B57:B58"/>
    <mergeCell ref="C57:C58"/>
    <mergeCell ref="D57:E57"/>
    <mergeCell ref="C68:E68"/>
    <mergeCell ref="P57:P58"/>
    <mergeCell ref="D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B69:E69"/>
    <mergeCell ref="C70:D70"/>
    <mergeCell ref="F73:O73"/>
    <mergeCell ref="F74:G74"/>
    <mergeCell ref="H74:I74"/>
    <mergeCell ref="J74:K74"/>
    <mergeCell ref="L74:M74"/>
    <mergeCell ref="N74:O74"/>
  </mergeCells>
  <conditionalFormatting sqref="E76 C78:D78">
    <cfRule type="cellIs" dxfId="169" priority="1" operator="greaterThan">
      <formula>0</formula>
    </cfRule>
  </conditionalFormatting>
  <conditionalFormatting sqref="V13">
    <cfRule type="cellIs" dxfId="168" priority="2" operator="lessThan">
      <formula>$U$13</formula>
    </cfRule>
  </conditionalFormatting>
  <conditionalFormatting sqref="V14">
    <cfRule type="cellIs" dxfId="167" priority="3" operator="lessThan">
      <formula>$U$14</formula>
    </cfRule>
  </conditionalFormatting>
  <conditionalFormatting sqref="V16">
    <cfRule type="cellIs" dxfId="166" priority="4" operator="lessThan">
      <formula>$U$16</formula>
    </cfRule>
  </conditionalFormatting>
  <conditionalFormatting sqref="F51:O51">
    <cfRule type="cellIs" dxfId="165" priority="5" operator="lessThan">
      <formula>$F$43/2</formula>
    </cfRule>
  </conditionalFormatting>
  <conditionalFormatting sqref="P54">
    <cfRule type="cellIs" dxfId="164" priority="6" operator="lessThan">
      <formula>#REF!</formula>
    </cfRule>
  </conditionalFormatting>
  <conditionalFormatting sqref="P54">
    <cfRule type="cellIs" dxfId="163" priority="7" operator="greaterThan">
      <formula>#REF!</formula>
    </cfRule>
  </conditionalFormatting>
  <conditionalFormatting sqref="F56">
    <cfRule type="cellIs" dxfId="162" priority="8" operator="lessThan">
      <formula>$F$74</formula>
    </cfRule>
  </conditionalFormatting>
  <conditionalFormatting sqref="F56">
    <cfRule type="cellIs" dxfId="161" priority="9" operator="greaterThan">
      <formula>$F$74</formula>
    </cfRule>
  </conditionalFormatting>
  <conditionalFormatting sqref="G56">
    <cfRule type="cellIs" dxfId="160" priority="10" operator="lessThan">
      <formula>$F$74</formula>
    </cfRule>
  </conditionalFormatting>
  <conditionalFormatting sqref="G56">
    <cfRule type="cellIs" dxfId="159" priority="11" operator="greaterThan">
      <formula>$F$74</formula>
    </cfRule>
  </conditionalFormatting>
  <conditionalFormatting sqref="H74">
    <cfRule type="cellIs" dxfId="158" priority="12" operator="greaterThan">
      <formula>$H$74</formula>
    </cfRule>
  </conditionalFormatting>
  <conditionalFormatting sqref="H56">
    <cfRule type="cellIs" dxfId="157" priority="13" operator="lessThan">
      <formula>$H$74</formula>
    </cfRule>
  </conditionalFormatting>
  <conditionalFormatting sqref="H56">
    <cfRule type="cellIs" dxfId="156" priority="14" operator="greaterThan">
      <formula>$H$74</formula>
    </cfRule>
  </conditionalFormatting>
  <conditionalFormatting sqref="I56">
    <cfRule type="cellIs" dxfId="155" priority="15" operator="lessThan">
      <formula>$H$74</formula>
    </cfRule>
  </conditionalFormatting>
  <conditionalFormatting sqref="I56">
    <cfRule type="cellIs" dxfId="154" priority="16" operator="greaterThan">
      <formula>$H$74</formula>
    </cfRule>
  </conditionalFormatting>
  <conditionalFormatting sqref="J56">
    <cfRule type="cellIs" dxfId="153" priority="17" operator="lessThan">
      <formula>$J$74</formula>
    </cfRule>
  </conditionalFormatting>
  <conditionalFormatting sqref="J56">
    <cfRule type="cellIs" dxfId="152" priority="18" operator="greaterThan">
      <formula>$J$74</formula>
    </cfRule>
  </conditionalFormatting>
  <conditionalFormatting sqref="K56">
    <cfRule type="cellIs" dxfId="151" priority="19" operator="lessThan">
      <formula>$J$74</formula>
    </cfRule>
  </conditionalFormatting>
  <conditionalFormatting sqref="K56">
    <cfRule type="cellIs" dxfId="150" priority="20" operator="greaterThan">
      <formula>$J$74</formula>
    </cfRule>
  </conditionalFormatting>
  <conditionalFormatting sqref="L56">
    <cfRule type="cellIs" dxfId="149" priority="21" operator="lessThan">
      <formula>$L$74</formula>
    </cfRule>
  </conditionalFormatting>
  <conditionalFormatting sqref="L56">
    <cfRule type="cellIs" dxfId="148" priority="22" operator="greaterThan">
      <formula>$L$74</formula>
    </cfRule>
  </conditionalFormatting>
  <conditionalFormatting sqref="M56">
    <cfRule type="cellIs" dxfId="147" priority="23" operator="lessThan">
      <formula>$L$74</formula>
    </cfRule>
  </conditionalFormatting>
  <conditionalFormatting sqref="M56">
    <cfRule type="cellIs" dxfId="146" priority="24" operator="greaterThan">
      <formula>$L$74</formula>
    </cfRule>
  </conditionalFormatting>
  <conditionalFormatting sqref="N56">
    <cfRule type="cellIs" dxfId="145" priority="25" operator="lessThan">
      <formula>$N$74</formula>
    </cfRule>
  </conditionalFormatting>
  <conditionalFormatting sqref="N56">
    <cfRule type="cellIs" dxfId="144" priority="26" operator="greaterThan">
      <formula>$N$74</formula>
    </cfRule>
  </conditionalFormatting>
  <conditionalFormatting sqref="O56">
    <cfRule type="cellIs" dxfId="143" priority="27" operator="lessThan">
      <formula>$N$74</formula>
    </cfRule>
  </conditionalFormatting>
  <conditionalFormatting sqref="O56">
    <cfRule type="cellIs" dxfId="142" priority="28" operator="greaterThan">
      <formula>$N$74</formula>
    </cfRule>
  </conditionalFormatting>
  <conditionalFormatting sqref="N53:O53">
    <cfRule type="cellIs" dxfId="141" priority="29" operator="lessThan">
      <formula>#REF!</formula>
    </cfRule>
  </conditionalFormatting>
  <conditionalFormatting sqref="N53:O53">
    <cfRule type="cellIs" dxfId="140" priority="30" operator="greaterThan">
      <formula>#REF!</formula>
    </cfRule>
  </conditionalFormatting>
  <conditionalFormatting sqref="H52">
    <cfRule type="cellIs" dxfId="139" priority="31" operator="lessThan">
      <formula>$H$53</formula>
    </cfRule>
  </conditionalFormatting>
  <conditionalFormatting sqref="H52">
    <cfRule type="cellIs" dxfId="138" priority="32" operator="greaterThan">
      <formula>$H$53</formula>
    </cfRule>
  </conditionalFormatting>
  <conditionalFormatting sqref="I52">
    <cfRule type="cellIs" dxfId="137" priority="33" operator="lessThan">
      <formula>$I$53</formula>
    </cfRule>
  </conditionalFormatting>
  <conditionalFormatting sqref="I52">
    <cfRule type="cellIs" dxfId="136" priority="34" operator="greaterThan">
      <formula>$I$53</formula>
    </cfRule>
  </conditionalFormatting>
  <conditionalFormatting sqref="J52">
    <cfRule type="cellIs" dxfId="135" priority="35" operator="lessThan">
      <formula>$J$53</formula>
    </cfRule>
  </conditionalFormatting>
  <conditionalFormatting sqref="J52">
    <cfRule type="cellIs" dxfId="134" priority="36" operator="greaterThan">
      <formula>$J$53</formula>
    </cfRule>
  </conditionalFormatting>
  <conditionalFormatting sqref="K52">
    <cfRule type="cellIs" dxfId="133" priority="37" operator="lessThan">
      <formula>$K$53</formula>
    </cfRule>
  </conditionalFormatting>
  <conditionalFormatting sqref="K52">
    <cfRule type="cellIs" dxfId="132" priority="38" operator="greaterThan">
      <formula>$K$53</formula>
    </cfRule>
  </conditionalFormatting>
  <conditionalFormatting sqref="L52">
    <cfRule type="cellIs" dxfId="131" priority="39" operator="lessThan">
      <formula>$L$53</formula>
    </cfRule>
  </conditionalFormatting>
  <conditionalFormatting sqref="L52">
    <cfRule type="cellIs" dxfId="130" priority="40" operator="greaterThan">
      <formula>$L$53</formula>
    </cfRule>
  </conditionalFormatting>
  <conditionalFormatting sqref="M52">
    <cfRule type="cellIs" dxfId="129" priority="41" operator="lessThan">
      <formula>$M$53</formula>
    </cfRule>
  </conditionalFormatting>
  <conditionalFormatting sqref="M52">
    <cfRule type="cellIs" dxfId="128" priority="42" operator="greaterThan">
      <formula>$M$53</formula>
    </cfRule>
  </conditionalFormatting>
  <conditionalFormatting sqref="N52">
    <cfRule type="cellIs" dxfId="127" priority="43" operator="lessThan">
      <formula>$N$53</formula>
    </cfRule>
  </conditionalFormatting>
  <conditionalFormatting sqref="N52">
    <cfRule type="cellIs" dxfId="126" priority="44" operator="greaterThan">
      <formula>$N$53</formula>
    </cfRule>
  </conditionalFormatting>
  <conditionalFormatting sqref="O52">
    <cfRule type="cellIs" dxfId="125" priority="45" operator="lessThan">
      <formula>$O$53</formula>
    </cfRule>
  </conditionalFormatting>
  <conditionalFormatting sqref="O52">
    <cfRule type="cellIs" dxfId="124" priority="46" operator="greaterThan">
      <formula>$O$53</formula>
    </cfRule>
  </conditionalFormatting>
  <dataValidations count="4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13:D14 D30">
      <formula1>$T$21:$T$23</formula1>
    </dataValidation>
    <dataValidation type="list" allowBlank="1" showErrorMessage="1" sqref="E33:E42 F54:O54 E44:E50">
      <formula1>$T$13:$T$16</formula1>
    </dataValidation>
  </dataValidations>
  <printOptions horizontalCentered="1"/>
  <pageMargins left="0.78740157480314965" right="0.39370078740157483" top="0.98425196850393704" bottom="0.98425196850393704" header="0" footer="0"/>
  <pageSetup paperSize="9" scale="18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zoomScale="80" zoomScaleNormal="80" workbookViewId="0">
      <pane ySplit="11" topLeftCell="A18" activePane="bottomLeft" state="frozen"/>
      <selection pane="bottomLeft" activeCell="E53" sqref="E53"/>
    </sheetView>
  </sheetViews>
  <sheetFormatPr defaultColWidth="14.44140625" defaultRowHeight="15" customHeight="1"/>
  <cols>
    <col min="1" max="1" width="21.44140625" style="220" customWidth="1"/>
    <col min="2" max="2" width="3.44140625" style="220" customWidth="1"/>
    <col min="3" max="3" width="31.5546875" style="220" customWidth="1"/>
    <col min="4" max="4" width="9" style="220" customWidth="1"/>
    <col min="5" max="5" width="11" style="220" customWidth="1"/>
    <col min="6" max="9" width="5.6640625" style="220" customWidth="1"/>
    <col min="10" max="10" width="5.44140625" style="220" customWidth="1"/>
    <col min="11" max="11" width="6.109375" style="220" customWidth="1"/>
    <col min="12" max="15" width="5.6640625" style="220" customWidth="1"/>
    <col min="16" max="16" width="20.109375" style="220" customWidth="1"/>
    <col min="17" max="17" width="5.5546875" style="220" customWidth="1"/>
    <col min="18" max="19" width="9.109375" style="220" customWidth="1"/>
    <col min="20" max="20" width="19.44140625" style="220" customWidth="1"/>
    <col min="21" max="22" width="14.33203125" style="220" customWidth="1"/>
    <col min="23" max="23" width="15.6640625" style="220" customWidth="1"/>
    <col min="24" max="24" width="40.109375" style="220" customWidth="1"/>
    <col min="25" max="25" width="24.5546875" style="220" customWidth="1"/>
    <col min="26" max="26" width="8.6640625" style="220" customWidth="1"/>
    <col min="27" max="16384" width="14.44140625" style="220"/>
  </cols>
  <sheetData>
    <row r="1" spans="1:26" ht="27.75" customHeight="1">
      <c r="A1" s="218"/>
      <c r="B1" s="219" t="s">
        <v>1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</row>
    <row r="2" spans="1:26" ht="12.75" customHeight="1">
      <c r="A2" s="218"/>
      <c r="B2" s="697" t="s">
        <v>229</v>
      </c>
      <c r="C2" s="698"/>
      <c r="D2" s="698"/>
      <c r="E2" s="698"/>
      <c r="F2" s="218"/>
      <c r="G2" s="218"/>
      <c r="H2" s="218"/>
      <c r="I2" s="218"/>
      <c r="J2" s="218"/>
      <c r="K2" s="218"/>
      <c r="L2" s="221"/>
      <c r="M2" s="221"/>
      <c r="N2" s="221"/>
      <c r="O2" s="221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</row>
    <row r="3" spans="1:26" ht="12.75" customHeight="1">
      <c r="A3" s="218"/>
      <c r="B3" s="222" t="s">
        <v>15</v>
      </c>
      <c r="C3" s="218"/>
      <c r="D3" s="218"/>
      <c r="E3" s="218"/>
      <c r="F3" s="218"/>
      <c r="G3" s="218"/>
      <c r="H3" s="218"/>
      <c r="I3" s="218"/>
      <c r="J3" s="218"/>
      <c r="K3" s="218"/>
      <c r="L3" s="223"/>
      <c r="M3" s="223"/>
      <c r="N3" s="223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</row>
    <row r="4" spans="1:26" ht="12.75" customHeight="1">
      <c r="A4" s="218"/>
      <c r="B4" s="222" t="s">
        <v>16</v>
      </c>
      <c r="C4" s="218"/>
      <c r="D4" s="218"/>
      <c r="E4" s="218"/>
      <c r="F4" s="218"/>
      <c r="G4" s="218"/>
      <c r="H4" s="218"/>
      <c r="I4" s="218"/>
      <c r="J4" s="218"/>
      <c r="K4" s="218"/>
      <c r="L4" s="223"/>
      <c r="M4" s="223"/>
      <c r="N4" s="223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</row>
    <row r="5" spans="1:26" ht="12.75" customHeight="1">
      <c r="A5" s="218"/>
      <c r="B5" s="222" t="s">
        <v>17</v>
      </c>
      <c r="C5" s="218"/>
      <c r="D5" s="221" t="str">
        <f>IF($C$30=0," ",$C$30)</f>
        <v>język obcy nowożytny</v>
      </c>
      <c r="E5" s="218"/>
      <c r="F5" s="218"/>
      <c r="G5" s="218"/>
      <c r="H5" s="221" t="str">
        <f>IF(C31=0," ",C31)</f>
        <v>matematyka</v>
      </c>
      <c r="I5" s="218"/>
      <c r="J5" s="218"/>
      <c r="K5" s="218"/>
      <c r="L5" s="223"/>
      <c r="M5" s="223"/>
      <c r="N5" s="223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</row>
    <row r="6" spans="1:26" ht="12.75" customHeight="1">
      <c r="A6" s="218"/>
      <c r="B6" s="222" t="s">
        <v>22</v>
      </c>
      <c r="C6" s="218"/>
      <c r="D6" s="221"/>
      <c r="E6" s="218"/>
      <c r="F6" s="218"/>
      <c r="G6" s="218"/>
      <c r="H6" s="221"/>
      <c r="I6" s="218"/>
      <c r="J6" s="218"/>
      <c r="K6" s="218"/>
      <c r="L6" s="223"/>
      <c r="M6" s="223"/>
      <c r="N6" s="223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</row>
    <row r="7" spans="1:26" ht="12.75" customHeight="1">
      <c r="A7" s="218"/>
      <c r="B7" s="222"/>
      <c r="C7" s="224" t="s">
        <v>230</v>
      </c>
      <c r="D7" s="225" t="s">
        <v>231</v>
      </c>
      <c r="E7" s="218"/>
      <c r="F7" s="218"/>
      <c r="G7" s="218"/>
      <c r="H7" s="221"/>
      <c r="I7" s="218"/>
      <c r="J7" s="218"/>
      <c r="K7" s="218"/>
      <c r="L7" s="223"/>
      <c r="M7" s="223"/>
      <c r="N7" s="223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</row>
    <row r="8" spans="1:26" ht="12.75" customHeight="1">
      <c r="A8" s="218"/>
      <c r="B8" s="222"/>
      <c r="C8" s="224" t="s">
        <v>232</v>
      </c>
      <c r="D8" s="225" t="s">
        <v>233</v>
      </c>
      <c r="E8" s="218"/>
      <c r="F8" s="218"/>
      <c r="G8" s="218"/>
      <c r="H8" s="221"/>
      <c r="I8" s="218"/>
      <c r="J8" s="218"/>
      <c r="K8" s="218"/>
      <c r="L8" s="223"/>
      <c r="M8" s="223"/>
      <c r="N8" s="223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</row>
    <row r="9" spans="1:26" ht="12.75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</row>
    <row r="10" spans="1:26" ht="24.75" customHeight="1">
      <c r="A10" s="218"/>
      <c r="B10" s="611" t="s">
        <v>4</v>
      </c>
      <c r="C10" s="633" t="s">
        <v>5</v>
      </c>
      <c r="D10" s="226"/>
      <c r="E10" s="634"/>
      <c r="F10" s="636" t="s">
        <v>6</v>
      </c>
      <c r="G10" s="604"/>
      <c r="H10" s="604"/>
      <c r="I10" s="604"/>
      <c r="J10" s="604"/>
      <c r="K10" s="604"/>
      <c r="L10" s="604"/>
      <c r="M10" s="604"/>
      <c r="N10" s="604"/>
      <c r="O10" s="605"/>
      <c r="P10" s="637" t="s">
        <v>44</v>
      </c>
      <c r="Q10" s="227"/>
      <c r="R10" s="218"/>
      <c r="S10" s="218"/>
      <c r="T10" s="218"/>
      <c r="U10" s="218"/>
      <c r="V10" s="218"/>
      <c r="W10" s="218"/>
      <c r="X10" s="608" t="s">
        <v>7</v>
      </c>
      <c r="Y10" s="605"/>
      <c r="Z10" s="218"/>
    </row>
    <row r="11" spans="1:26" ht="25.5" customHeight="1">
      <c r="A11" s="218"/>
      <c r="B11" s="612"/>
      <c r="C11" s="623"/>
      <c r="D11" s="228"/>
      <c r="E11" s="635"/>
      <c r="F11" s="636" t="s">
        <v>8</v>
      </c>
      <c r="G11" s="605"/>
      <c r="H11" s="636" t="s">
        <v>9</v>
      </c>
      <c r="I11" s="605"/>
      <c r="J11" s="636" t="s">
        <v>10</v>
      </c>
      <c r="K11" s="605"/>
      <c r="L11" s="636" t="s">
        <v>11</v>
      </c>
      <c r="M11" s="605"/>
      <c r="N11" s="626" t="s">
        <v>45</v>
      </c>
      <c r="O11" s="605"/>
      <c r="P11" s="612"/>
      <c r="Q11" s="227"/>
      <c r="R11" s="218"/>
      <c r="S11" s="608" t="s">
        <v>46</v>
      </c>
      <c r="T11" s="604"/>
      <c r="U11" s="604"/>
      <c r="V11" s="605"/>
      <c r="W11" s="218"/>
      <c r="X11" s="229" t="s">
        <v>47</v>
      </c>
      <c r="Y11" s="230" t="s">
        <v>48</v>
      </c>
      <c r="Z11" s="218"/>
    </row>
    <row r="12" spans="1:26" ht="12.75" customHeight="1">
      <c r="A12" s="231"/>
      <c r="B12" s="232">
        <v>1</v>
      </c>
      <c r="C12" s="233" t="s">
        <v>14</v>
      </c>
      <c r="D12" s="234"/>
      <c r="E12" s="235" t="str">
        <f>IF(C29="język obcy nowożytny","R","P")</f>
        <v>P</v>
      </c>
      <c r="F12" s="236">
        <v>3</v>
      </c>
      <c r="G12" s="236">
        <v>3</v>
      </c>
      <c r="H12" s="236">
        <v>3</v>
      </c>
      <c r="I12" s="236">
        <v>3</v>
      </c>
      <c r="J12" s="236">
        <v>3</v>
      </c>
      <c r="K12" s="236">
        <v>3</v>
      </c>
      <c r="L12" s="236">
        <v>3</v>
      </c>
      <c r="M12" s="236">
        <v>3</v>
      </c>
      <c r="N12" s="236">
        <v>4</v>
      </c>
      <c r="O12" s="236">
        <v>4</v>
      </c>
      <c r="P12" s="237">
        <f t="shared" ref="P12:P28" si="0">SUM(F12:O12)/2</f>
        <v>16</v>
      </c>
      <c r="Q12" s="238"/>
      <c r="R12" s="218"/>
      <c r="S12" s="239"/>
      <c r="T12" s="239" t="s">
        <v>50</v>
      </c>
      <c r="U12" s="239" t="s">
        <v>51</v>
      </c>
      <c r="V12" s="239" t="s">
        <v>52</v>
      </c>
      <c r="W12" s="218"/>
      <c r="X12" s="239"/>
      <c r="Y12" s="239"/>
      <c r="Z12" s="218"/>
    </row>
    <row r="13" spans="1:26" ht="12.75" customHeight="1">
      <c r="A13" s="231"/>
      <c r="B13" s="232">
        <v>2</v>
      </c>
      <c r="C13" s="233" t="s">
        <v>24</v>
      </c>
      <c r="D13" s="240" t="s">
        <v>53</v>
      </c>
      <c r="E13" s="235" t="str">
        <f>IF(C30="język obcy nowożytny","R","P")</f>
        <v>R</v>
      </c>
      <c r="F13" s="236">
        <v>2</v>
      </c>
      <c r="G13" s="236">
        <v>2</v>
      </c>
      <c r="H13" s="236">
        <v>2</v>
      </c>
      <c r="I13" s="236">
        <v>2</v>
      </c>
      <c r="J13" s="236">
        <v>2</v>
      </c>
      <c r="K13" s="236">
        <v>2</v>
      </c>
      <c r="L13" s="236">
        <v>3</v>
      </c>
      <c r="M13" s="236">
        <v>3</v>
      </c>
      <c r="N13" s="236">
        <v>3</v>
      </c>
      <c r="O13" s="236">
        <v>3</v>
      </c>
      <c r="P13" s="237">
        <f t="shared" si="0"/>
        <v>12</v>
      </c>
      <c r="Q13" s="619">
        <f>SUM(P13:P14)</f>
        <v>20</v>
      </c>
      <c r="R13" s="218"/>
      <c r="S13" s="239" t="s">
        <v>55</v>
      </c>
      <c r="T13" s="241" t="s">
        <v>230</v>
      </c>
      <c r="U13" s="242">
        <v>650</v>
      </c>
      <c r="V13" s="242">
        <f>SUMIF($E$33:$E$49,$T13,$R$33:$R$49)+SUMIF($E$51:$E$55,$T13,$R$51:$R$55)</f>
        <v>915</v>
      </c>
      <c r="W13" s="218"/>
      <c r="X13" s="239" t="s">
        <v>14</v>
      </c>
      <c r="Y13" s="239" t="s">
        <v>24</v>
      </c>
      <c r="Z13" s="218"/>
    </row>
    <row r="14" spans="1:26" ht="12.75" customHeight="1">
      <c r="A14" s="231"/>
      <c r="B14" s="232">
        <v>3</v>
      </c>
      <c r="C14" s="233" t="s">
        <v>56</v>
      </c>
      <c r="D14" s="240" t="s">
        <v>69</v>
      </c>
      <c r="E14" s="235" t="s">
        <v>49</v>
      </c>
      <c r="F14" s="236">
        <v>2</v>
      </c>
      <c r="G14" s="236">
        <v>2</v>
      </c>
      <c r="H14" s="236">
        <v>2</v>
      </c>
      <c r="I14" s="236">
        <v>2</v>
      </c>
      <c r="J14" s="236">
        <v>2</v>
      </c>
      <c r="K14" s="236">
        <v>2</v>
      </c>
      <c r="L14" s="236">
        <v>1</v>
      </c>
      <c r="M14" s="236">
        <v>1</v>
      </c>
      <c r="N14" s="236">
        <v>1</v>
      </c>
      <c r="O14" s="236">
        <v>1</v>
      </c>
      <c r="P14" s="237">
        <f t="shared" si="0"/>
        <v>8</v>
      </c>
      <c r="Q14" s="612"/>
      <c r="R14" s="218"/>
      <c r="S14" s="239" t="s">
        <v>58</v>
      </c>
      <c r="T14" s="241" t="s">
        <v>232</v>
      </c>
      <c r="U14" s="242">
        <v>450</v>
      </c>
      <c r="V14" s="242">
        <f ca="1">SUMIF($E$33:$E$49,$T14,$R$33:$R$49)+SUMIF($E$51:$E$57,$T14,$R$51:$R$55)</f>
        <v>660</v>
      </c>
      <c r="W14" s="218"/>
      <c r="X14" s="239" t="s">
        <v>29</v>
      </c>
      <c r="Y14" s="239" t="s">
        <v>26</v>
      </c>
      <c r="Z14" s="218"/>
    </row>
    <row r="15" spans="1:26" ht="12.75" customHeight="1">
      <c r="A15" s="231"/>
      <c r="B15" s="232">
        <v>4</v>
      </c>
      <c r="C15" s="480" t="s">
        <v>306</v>
      </c>
      <c r="D15" s="464"/>
      <c r="E15" s="465"/>
      <c r="F15" s="236">
        <v>1</v>
      </c>
      <c r="G15" s="236">
        <v>1</v>
      </c>
      <c r="H15" s="236"/>
      <c r="I15" s="236"/>
      <c r="J15" s="236"/>
      <c r="K15" s="236"/>
      <c r="L15" s="236"/>
      <c r="M15" s="236"/>
      <c r="N15" s="236"/>
      <c r="O15" s="236"/>
      <c r="P15" s="237">
        <f t="shared" si="0"/>
        <v>1</v>
      </c>
      <c r="Q15" s="238"/>
      <c r="R15" s="218"/>
      <c r="S15" s="716" t="s">
        <v>152</v>
      </c>
      <c r="T15" s="717" t="s">
        <v>327</v>
      </c>
      <c r="U15" s="716"/>
      <c r="V15" s="243"/>
      <c r="W15" s="218"/>
      <c r="X15" s="239" t="s">
        <v>30</v>
      </c>
      <c r="Y15" s="239" t="s">
        <v>31</v>
      </c>
      <c r="Z15" s="218"/>
    </row>
    <row r="16" spans="1:26" ht="12.75" customHeight="1">
      <c r="A16" s="231"/>
      <c r="B16" s="232">
        <v>5</v>
      </c>
      <c r="C16" s="233" t="s">
        <v>26</v>
      </c>
      <c r="D16" s="234"/>
      <c r="E16" s="235" t="str">
        <f>IF(OR($C$30=C16,$C$31=C16),"R","P")</f>
        <v>P</v>
      </c>
      <c r="F16" s="236">
        <v>2</v>
      </c>
      <c r="G16" s="236">
        <v>2</v>
      </c>
      <c r="H16" s="236">
        <v>2</v>
      </c>
      <c r="I16" s="236">
        <v>2</v>
      </c>
      <c r="J16" s="236">
        <v>2</v>
      </c>
      <c r="K16" s="236">
        <v>2</v>
      </c>
      <c r="L16" s="236">
        <v>1</v>
      </c>
      <c r="M16" s="236">
        <v>1</v>
      </c>
      <c r="N16" s="236">
        <v>1</v>
      </c>
      <c r="O16" s="236">
        <v>1</v>
      </c>
      <c r="P16" s="237">
        <f t="shared" si="0"/>
        <v>8</v>
      </c>
      <c r="Q16" s="238"/>
      <c r="R16" s="218"/>
      <c r="S16" s="218"/>
      <c r="T16" s="221"/>
      <c r="U16" s="238"/>
      <c r="V16" s="238"/>
      <c r="W16" s="218"/>
      <c r="X16" s="239" t="s">
        <v>33</v>
      </c>
      <c r="Y16" s="239" t="s">
        <v>34</v>
      </c>
      <c r="Z16" s="218"/>
    </row>
    <row r="17" spans="1:26" ht="12.75" customHeight="1">
      <c r="A17" s="231"/>
      <c r="B17" s="232">
        <v>6</v>
      </c>
      <c r="C17" s="233" t="s">
        <v>29</v>
      </c>
      <c r="D17" s="244"/>
      <c r="E17" s="235" t="str">
        <f>IF(OR($C$30=C17,$C$31=C17),"R","P")</f>
        <v>P</v>
      </c>
      <c r="F17" s="236"/>
      <c r="G17" s="236"/>
      <c r="H17" s="236"/>
      <c r="I17" s="236"/>
      <c r="J17" s="236"/>
      <c r="K17" s="236"/>
      <c r="L17" s="236">
        <v>1</v>
      </c>
      <c r="M17" s="236">
        <v>1</v>
      </c>
      <c r="N17" s="236">
        <v>1</v>
      </c>
      <c r="O17" s="236">
        <v>1</v>
      </c>
      <c r="P17" s="237">
        <f t="shared" si="0"/>
        <v>2</v>
      </c>
      <c r="Q17" s="238"/>
      <c r="R17" s="218"/>
      <c r="S17" s="218"/>
      <c r="T17" s="218"/>
      <c r="U17" s="218"/>
      <c r="V17" s="218"/>
      <c r="W17" s="218"/>
      <c r="X17" s="239" t="s">
        <v>35</v>
      </c>
      <c r="Y17" s="239" t="s">
        <v>36</v>
      </c>
      <c r="Z17" s="218"/>
    </row>
    <row r="18" spans="1:26" ht="12.75" customHeight="1">
      <c r="A18" s="231"/>
      <c r="B18" s="232">
        <v>7</v>
      </c>
      <c r="C18" s="627" t="s">
        <v>32</v>
      </c>
      <c r="D18" s="604"/>
      <c r="E18" s="605"/>
      <c r="F18" s="236"/>
      <c r="G18" s="236"/>
      <c r="H18" s="236">
        <v>1</v>
      </c>
      <c r="I18" s="236">
        <v>1</v>
      </c>
      <c r="J18" s="236">
        <v>1</v>
      </c>
      <c r="K18" s="236">
        <v>1</v>
      </c>
      <c r="L18" s="236"/>
      <c r="M18" s="236"/>
      <c r="N18" s="236"/>
      <c r="O18" s="236"/>
      <c r="P18" s="237">
        <f t="shared" si="0"/>
        <v>2</v>
      </c>
      <c r="Q18" s="238"/>
      <c r="R18" s="218"/>
      <c r="S18" s="218"/>
      <c r="T18" s="218"/>
      <c r="U18" s="218"/>
      <c r="V18" s="218"/>
      <c r="W18" s="218"/>
      <c r="X18" s="239" t="s">
        <v>37</v>
      </c>
      <c r="Y18" s="239" t="s">
        <v>38</v>
      </c>
      <c r="Z18" s="218"/>
    </row>
    <row r="19" spans="1:26" ht="12.75" customHeight="1">
      <c r="A19" s="231"/>
      <c r="B19" s="232">
        <v>8</v>
      </c>
      <c r="C19" s="233" t="s">
        <v>31</v>
      </c>
      <c r="D19" s="234"/>
      <c r="E19" s="235" t="str">
        <f t="shared" ref="E19:E24" si="1">IF(OR($C$30=C19,$C$31=C19),"R","P")</f>
        <v>P</v>
      </c>
      <c r="F19" s="242">
        <v>1</v>
      </c>
      <c r="G19" s="242">
        <v>1</v>
      </c>
      <c r="H19" s="242">
        <v>1</v>
      </c>
      <c r="I19" s="242">
        <v>1</v>
      </c>
      <c r="J19" s="242">
        <v>1</v>
      </c>
      <c r="K19" s="242">
        <v>1</v>
      </c>
      <c r="L19" s="242">
        <v>1</v>
      </c>
      <c r="M19" s="242">
        <v>1</v>
      </c>
      <c r="N19" s="236"/>
      <c r="O19" s="236"/>
      <c r="P19" s="237">
        <f t="shared" si="0"/>
        <v>4</v>
      </c>
      <c r="Q19" s="619">
        <f>SUM(P19:P22)</f>
        <v>16</v>
      </c>
      <c r="R19" s="218"/>
      <c r="S19" s="218"/>
      <c r="T19" s="218"/>
      <c r="U19" s="218"/>
      <c r="V19" s="218"/>
      <c r="W19" s="218"/>
      <c r="X19" s="239"/>
      <c r="Y19" s="239" t="s">
        <v>39</v>
      </c>
      <c r="Z19" s="218"/>
    </row>
    <row r="20" spans="1:26" ht="12.75" customHeight="1">
      <c r="A20" s="231"/>
      <c r="B20" s="232">
        <v>9</v>
      </c>
      <c r="C20" s="233" t="s">
        <v>34</v>
      </c>
      <c r="D20" s="234"/>
      <c r="E20" s="235" t="str">
        <f t="shared" si="1"/>
        <v>P</v>
      </c>
      <c r="F20" s="242">
        <v>1</v>
      </c>
      <c r="G20" s="242">
        <v>1</v>
      </c>
      <c r="H20" s="242">
        <v>1</v>
      </c>
      <c r="I20" s="242">
        <v>1</v>
      </c>
      <c r="J20" s="242">
        <v>1</v>
      </c>
      <c r="K20" s="242">
        <v>1</v>
      </c>
      <c r="L20" s="242">
        <v>1</v>
      </c>
      <c r="M20" s="242">
        <v>1</v>
      </c>
      <c r="N20" s="236"/>
      <c r="O20" s="236"/>
      <c r="P20" s="237">
        <f t="shared" si="0"/>
        <v>4</v>
      </c>
      <c r="Q20" s="620"/>
      <c r="R20" s="218"/>
      <c r="S20" s="218" t="s">
        <v>65</v>
      </c>
      <c r="T20" s="218"/>
      <c r="U20" s="218"/>
      <c r="V20" s="218"/>
      <c r="W20" s="218"/>
      <c r="X20" s="239"/>
      <c r="Y20" s="239" t="s">
        <v>40</v>
      </c>
      <c r="Z20" s="218"/>
    </row>
    <row r="21" spans="1:26" ht="12.75" customHeight="1">
      <c r="A21" s="231"/>
      <c r="B21" s="232">
        <v>10</v>
      </c>
      <c r="C21" s="233" t="s">
        <v>36</v>
      </c>
      <c r="D21" s="234"/>
      <c r="E21" s="235" t="str">
        <f t="shared" si="1"/>
        <v>P</v>
      </c>
      <c r="F21" s="242">
        <v>1</v>
      </c>
      <c r="G21" s="242">
        <v>1</v>
      </c>
      <c r="H21" s="242">
        <v>1</v>
      </c>
      <c r="I21" s="242">
        <v>1</v>
      </c>
      <c r="J21" s="242">
        <v>1</v>
      </c>
      <c r="K21" s="242">
        <v>1</v>
      </c>
      <c r="L21" s="242">
        <v>1</v>
      </c>
      <c r="M21" s="242">
        <v>1</v>
      </c>
      <c r="N21" s="236"/>
      <c r="O21" s="236"/>
      <c r="P21" s="237">
        <f t="shared" si="0"/>
        <v>4</v>
      </c>
      <c r="Q21" s="620"/>
      <c r="R21" s="218"/>
      <c r="S21" s="218"/>
      <c r="T21" s="221" t="s">
        <v>66</v>
      </c>
      <c r="U21" s="218" t="s">
        <v>67</v>
      </c>
      <c r="V21" s="218"/>
      <c r="W21" s="218"/>
      <c r="X21" s="218"/>
      <c r="Y21" s="218"/>
      <c r="Z21" s="218"/>
    </row>
    <row r="22" spans="1:26" ht="12.75" customHeight="1">
      <c r="A22" s="231"/>
      <c r="B22" s="232">
        <v>11</v>
      </c>
      <c r="C22" s="233" t="s">
        <v>38</v>
      </c>
      <c r="D22" s="234"/>
      <c r="E22" s="235" t="str">
        <f t="shared" si="1"/>
        <v>P</v>
      </c>
      <c r="F22" s="242">
        <v>1</v>
      </c>
      <c r="G22" s="242">
        <v>1</v>
      </c>
      <c r="H22" s="242">
        <v>1</v>
      </c>
      <c r="I22" s="242">
        <v>1</v>
      </c>
      <c r="J22" s="242">
        <v>1</v>
      </c>
      <c r="K22" s="242">
        <v>1</v>
      </c>
      <c r="L22" s="242">
        <v>1</v>
      </c>
      <c r="M22" s="242">
        <v>1</v>
      </c>
      <c r="N22" s="236"/>
      <c r="O22" s="236"/>
      <c r="P22" s="237">
        <f t="shared" si="0"/>
        <v>4</v>
      </c>
      <c r="Q22" s="612"/>
      <c r="R22" s="218"/>
      <c r="S22" s="218"/>
      <c r="T22" s="221" t="s">
        <v>53</v>
      </c>
      <c r="U22" s="218" t="s">
        <v>68</v>
      </c>
      <c r="V22" s="218"/>
      <c r="W22" s="218"/>
      <c r="X22" s="218"/>
      <c r="Y22" s="218"/>
      <c r="Z22" s="218"/>
    </row>
    <row r="23" spans="1:26" ht="12.75" customHeight="1">
      <c r="A23" s="231"/>
      <c r="B23" s="232">
        <v>12</v>
      </c>
      <c r="C23" s="233" t="s">
        <v>39</v>
      </c>
      <c r="D23" s="244"/>
      <c r="E23" s="235" t="str">
        <f t="shared" si="1"/>
        <v>R</v>
      </c>
      <c r="F23" s="236">
        <v>2</v>
      </c>
      <c r="G23" s="236">
        <v>2</v>
      </c>
      <c r="H23" s="236">
        <v>2</v>
      </c>
      <c r="I23" s="236">
        <v>2</v>
      </c>
      <c r="J23" s="236">
        <v>3</v>
      </c>
      <c r="K23" s="236">
        <v>3</v>
      </c>
      <c r="L23" s="236">
        <v>3</v>
      </c>
      <c r="M23" s="236">
        <v>3</v>
      </c>
      <c r="N23" s="236">
        <v>4</v>
      </c>
      <c r="O23" s="236">
        <v>4</v>
      </c>
      <c r="P23" s="237">
        <f t="shared" si="0"/>
        <v>14</v>
      </c>
      <c r="Q23" s="238"/>
      <c r="R23" s="218"/>
      <c r="S23" s="218"/>
      <c r="T23" s="221" t="s">
        <v>227</v>
      </c>
      <c r="U23" s="218" t="s">
        <v>70</v>
      </c>
      <c r="V23" s="218"/>
      <c r="W23" s="218"/>
      <c r="X23" s="218"/>
      <c r="Y23" s="218"/>
      <c r="Z23" s="218"/>
    </row>
    <row r="24" spans="1:26" ht="12.75" customHeight="1">
      <c r="A24" s="231"/>
      <c r="B24" s="232">
        <v>13</v>
      </c>
      <c r="C24" s="627" t="s">
        <v>40</v>
      </c>
      <c r="D24" s="604"/>
      <c r="E24" s="235" t="str">
        <f t="shared" si="1"/>
        <v>P</v>
      </c>
      <c r="F24" s="236">
        <v>1</v>
      </c>
      <c r="G24" s="236">
        <v>1</v>
      </c>
      <c r="H24" s="236">
        <v>1</v>
      </c>
      <c r="I24" s="236">
        <v>1</v>
      </c>
      <c r="J24" s="236">
        <v>1</v>
      </c>
      <c r="K24" s="236">
        <v>1</v>
      </c>
      <c r="L24" s="236"/>
      <c r="M24" s="236"/>
      <c r="N24" s="236"/>
      <c r="O24" s="236"/>
      <c r="P24" s="237">
        <f t="shared" si="0"/>
        <v>3</v>
      </c>
      <c r="Q24" s="238"/>
      <c r="R24" s="218"/>
      <c r="S24" s="218"/>
      <c r="T24" s="221" t="s">
        <v>228</v>
      </c>
      <c r="U24" s="218" t="s">
        <v>71</v>
      </c>
      <c r="V24" s="218"/>
      <c r="W24" s="218"/>
      <c r="X24" s="218"/>
      <c r="Y24" s="218"/>
      <c r="Z24" s="218"/>
    </row>
    <row r="25" spans="1:26" ht="12.75" customHeight="1">
      <c r="A25" s="231"/>
      <c r="B25" s="232">
        <v>14</v>
      </c>
      <c r="C25" s="233" t="s">
        <v>72</v>
      </c>
      <c r="D25" s="244"/>
      <c r="E25" s="235"/>
      <c r="F25" s="236">
        <v>3</v>
      </c>
      <c r="G25" s="236">
        <v>3</v>
      </c>
      <c r="H25" s="236">
        <v>3</v>
      </c>
      <c r="I25" s="236">
        <v>3</v>
      </c>
      <c r="J25" s="236">
        <v>3</v>
      </c>
      <c r="K25" s="236">
        <v>3</v>
      </c>
      <c r="L25" s="236">
        <v>3</v>
      </c>
      <c r="M25" s="236">
        <v>3</v>
      </c>
      <c r="N25" s="236">
        <v>3</v>
      </c>
      <c r="O25" s="236">
        <v>3</v>
      </c>
      <c r="P25" s="237">
        <f t="shared" si="0"/>
        <v>15</v>
      </c>
      <c r="Q25" s="238"/>
      <c r="R25" s="218"/>
      <c r="S25" s="218"/>
      <c r="T25" s="218"/>
      <c r="U25" s="218"/>
      <c r="V25" s="218"/>
      <c r="W25" s="218"/>
      <c r="X25" s="218"/>
      <c r="Y25" s="218"/>
      <c r="Z25" s="218"/>
    </row>
    <row r="26" spans="1:26" ht="12.75" customHeight="1">
      <c r="A26" s="231"/>
      <c r="B26" s="232">
        <v>15</v>
      </c>
      <c r="C26" s="233" t="s">
        <v>73</v>
      </c>
      <c r="D26" s="244"/>
      <c r="E26" s="235"/>
      <c r="F26" s="236">
        <v>1</v>
      </c>
      <c r="G26" s="236">
        <v>1</v>
      </c>
      <c r="H26" s="236"/>
      <c r="I26" s="236"/>
      <c r="J26" s="236"/>
      <c r="K26" s="236"/>
      <c r="L26" s="236"/>
      <c r="M26" s="236"/>
      <c r="N26" s="236"/>
      <c r="O26" s="236"/>
      <c r="P26" s="237">
        <f t="shared" si="0"/>
        <v>1</v>
      </c>
      <c r="Q26" s="238"/>
      <c r="R26" s="218"/>
      <c r="S26" s="218"/>
      <c r="T26" s="218"/>
      <c r="U26" s="218"/>
      <c r="V26" s="218"/>
      <c r="W26" s="218"/>
      <c r="X26" s="218"/>
      <c r="Y26" s="218"/>
      <c r="Z26" s="218"/>
    </row>
    <row r="27" spans="1:26" ht="12.75" customHeight="1">
      <c r="A27" s="231"/>
      <c r="B27" s="232">
        <v>16</v>
      </c>
      <c r="C27" s="233" t="s">
        <v>74</v>
      </c>
      <c r="D27" s="244"/>
      <c r="E27" s="235"/>
      <c r="F27" s="236">
        <v>1</v>
      </c>
      <c r="G27" s="236">
        <v>1</v>
      </c>
      <c r="H27" s="236">
        <v>1</v>
      </c>
      <c r="I27" s="236">
        <v>1</v>
      </c>
      <c r="J27" s="236">
        <v>1</v>
      </c>
      <c r="K27" s="236">
        <v>1</v>
      </c>
      <c r="L27" s="236">
        <v>1</v>
      </c>
      <c r="M27" s="236">
        <v>1</v>
      </c>
      <c r="N27" s="236">
        <v>1</v>
      </c>
      <c r="O27" s="236">
        <v>1</v>
      </c>
      <c r="P27" s="237">
        <f t="shared" si="0"/>
        <v>5</v>
      </c>
      <c r="Q27" s="238"/>
      <c r="R27" s="218"/>
      <c r="S27" s="218"/>
      <c r="T27" s="218"/>
      <c r="U27" s="218"/>
      <c r="V27" s="218"/>
      <c r="W27" s="218"/>
      <c r="X27" s="218"/>
      <c r="Y27" s="218"/>
      <c r="Z27" s="218"/>
    </row>
    <row r="28" spans="1:26" ht="28.5" customHeight="1">
      <c r="A28" s="218"/>
      <c r="B28" s="628" t="s">
        <v>75</v>
      </c>
      <c r="C28" s="629"/>
      <c r="D28" s="629"/>
      <c r="E28" s="630"/>
      <c r="F28" s="245">
        <f t="shared" ref="F28:O28" si="2">SUM(F12:F27)</f>
        <v>22</v>
      </c>
      <c r="G28" s="245">
        <f t="shared" si="2"/>
        <v>22</v>
      </c>
      <c r="H28" s="245">
        <f t="shared" si="2"/>
        <v>21</v>
      </c>
      <c r="I28" s="245">
        <f t="shared" si="2"/>
        <v>21</v>
      </c>
      <c r="J28" s="245">
        <f t="shared" si="2"/>
        <v>22</v>
      </c>
      <c r="K28" s="245">
        <f t="shared" si="2"/>
        <v>22</v>
      </c>
      <c r="L28" s="245">
        <f t="shared" si="2"/>
        <v>20</v>
      </c>
      <c r="M28" s="245">
        <f t="shared" si="2"/>
        <v>20</v>
      </c>
      <c r="N28" s="245">
        <f t="shared" si="2"/>
        <v>18</v>
      </c>
      <c r="O28" s="245">
        <f t="shared" si="2"/>
        <v>18</v>
      </c>
      <c r="P28" s="245">
        <f t="shared" si="0"/>
        <v>103</v>
      </c>
      <c r="Q28" s="238"/>
      <c r="R28" s="218"/>
      <c r="S28" s="221"/>
      <c r="T28" s="246"/>
      <c r="U28" s="243"/>
      <c r="V28" s="243"/>
      <c r="X28" s="247"/>
      <c r="Y28" s="218"/>
      <c r="Z28" s="218"/>
    </row>
    <row r="29" spans="1:26" ht="12.75" customHeight="1">
      <c r="A29" s="218"/>
      <c r="B29" s="671" t="s">
        <v>76</v>
      </c>
      <c r="C29" s="604"/>
      <c r="D29" s="604"/>
      <c r="E29" s="604"/>
      <c r="F29" s="604"/>
      <c r="G29" s="604"/>
      <c r="H29" s="604"/>
      <c r="I29" s="604"/>
      <c r="J29" s="604"/>
      <c r="K29" s="604"/>
      <c r="L29" s="604"/>
      <c r="M29" s="604"/>
      <c r="N29" s="604"/>
      <c r="O29" s="604"/>
      <c r="P29" s="604"/>
      <c r="Q29" s="238"/>
      <c r="R29" s="218"/>
      <c r="S29" s="221"/>
      <c r="T29" s="243"/>
      <c r="U29" s="243"/>
      <c r="V29" s="243"/>
      <c r="X29" s="247"/>
      <c r="Y29" s="218"/>
      <c r="Z29" s="218"/>
    </row>
    <row r="30" spans="1:26" ht="12.75" customHeight="1">
      <c r="A30" s="218"/>
      <c r="B30" s="248">
        <v>1</v>
      </c>
      <c r="C30" s="249" t="s">
        <v>24</v>
      </c>
      <c r="D30" s="240" t="s">
        <v>145</v>
      </c>
      <c r="E30" s="242"/>
      <c r="F30" s="250"/>
      <c r="G30" s="250"/>
      <c r="H30" s="250"/>
      <c r="I30" s="250"/>
      <c r="J30" s="250">
        <v>1</v>
      </c>
      <c r="K30" s="250">
        <v>1</v>
      </c>
      <c r="L30" s="250">
        <v>1</v>
      </c>
      <c r="M30" s="250">
        <v>1</v>
      </c>
      <c r="N30" s="250">
        <v>1</v>
      </c>
      <c r="O30" s="250">
        <v>1</v>
      </c>
      <c r="P30" s="251">
        <f t="shared" ref="P30:P59" si="3">SUM(F30:O30)/2</f>
        <v>3</v>
      </c>
      <c r="Q30" s="238"/>
      <c r="R30" s="218"/>
      <c r="S30" s="243"/>
      <c r="T30" s="243"/>
      <c r="U30" s="246"/>
      <c r="V30" s="246"/>
      <c r="W30" s="247"/>
      <c r="X30" s="247"/>
      <c r="Y30" s="218"/>
      <c r="Z30" s="218"/>
    </row>
    <row r="31" spans="1:26" ht="12.75" customHeight="1">
      <c r="A31" s="218"/>
      <c r="B31" s="252">
        <v>2</v>
      </c>
      <c r="C31" s="249" t="s">
        <v>39</v>
      </c>
      <c r="D31" s="249"/>
      <c r="E31" s="242"/>
      <c r="F31" s="250">
        <v>1</v>
      </c>
      <c r="G31" s="250">
        <v>1</v>
      </c>
      <c r="H31" s="250">
        <v>1</v>
      </c>
      <c r="I31" s="250">
        <v>1</v>
      </c>
      <c r="J31" s="250">
        <v>1</v>
      </c>
      <c r="K31" s="250">
        <v>1</v>
      </c>
      <c r="L31" s="250">
        <v>1</v>
      </c>
      <c r="M31" s="250">
        <v>1</v>
      </c>
      <c r="N31" s="250">
        <v>1</v>
      </c>
      <c r="O31" s="250">
        <v>1</v>
      </c>
      <c r="P31" s="251">
        <f t="shared" si="3"/>
        <v>5</v>
      </c>
      <c r="Q31" s="238"/>
      <c r="R31" s="218"/>
      <c r="S31" s="243"/>
      <c r="T31" s="243"/>
      <c r="U31" s="246"/>
      <c r="V31" s="246"/>
      <c r="W31" s="247"/>
      <c r="X31" s="247"/>
      <c r="Y31" s="218"/>
      <c r="Z31" s="218"/>
    </row>
    <row r="32" spans="1:26" ht="12.75" customHeight="1">
      <c r="A32" s="218"/>
      <c r="B32" s="632" t="s">
        <v>82</v>
      </c>
      <c r="C32" s="604"/>
      <c r="D32" s="604"/>
      <c r="E32" s="605"/>
      <c r="F32" s="253">
        <f t="shared" ref="F32:O32" si="4">SUM(F30:F31)</f>
        <v>1</v>
      </c>
      <c r="G32" s="253">
        <f t="shared" si="4"/>
        <v>1</v>
      </c>
      <c r="H32" s="253">
        <f t="shared" si="4"/>
        <v>1</v>
      </c>
      <c r="I32" s="253">
        <f t="shared" si="4"/>
        <v>1</v>
      </c>
      <c r="J32" s="253">
        <f t="shared" si="4"/>
        <v>2</v>
      </c>
      <c r="K32" s="253">
        <f t="shared" si="4"/>
        <v>2</v>
      </c>
      <c r="L32" s="253">
        <f t="shared" si="4"/>
        <v>2</v>
      </c>
      <c r="M32" s="253">
        <f t="shared" si="4"/>
        <v>2</v>
      </c>
      <c r="N32" s="253">
        <f t="shared" si="4"/>
        <v>2</v>
      </c>
      <c r="O32" s="253">
        <f t="shared" si="4"/>
        <v>2</v>
      </c>
      <c r="P32" s="254">
        <f t="shared" si="3"/>
        <v>8</v>
      </c>
      <c r="Q32" s="238"/>
      <c r="R32" s="218"/>
      <c r="S32" s="221"/>
      <c r="T32" s="246"/>
      <c r="U32" s="246"/>
      <c r="V32" s="246"/>
      <c r="W32" s="247"/>
      <c r="X32" s="247"/>
      <c r="Y32" s="218"/>
      <c r="Z32" s="218"/>
    </row>
    <row r="33" spans="1:26" ht="12.75" customHeight="1">
      <c r="A33" s="255">
        <f t="shared" ref="A33:A49" si="5">LEN(C33)</f>
        <v>19</v>
      </c>
      <c r="B33" s="619">
        <v>17</v>
      </c>
      <c r="C33" s="696" t="s">
        <v>151</v>
      </c>
      <c r="D33" s="622"/>
      <c r="E33" s="256" t="s">
        <v>230</v>
      </c>
      <c r="F33" s="257"/>
      <c r="G33" s="257"/>
      <c r="H33" s="257"/>
      <c r="I33" s="257"/>
      <c r="J33" s="257"/>
      <c r="K33" s="257"/>
      <c r="L33" s="257">
        <v>1</v>
      </c>
      <c r="M33" s="257">
        <v>1</v>
      </c>
      <c r="N33" s="257"/>
      <c r="O33" s="257"/>
      <c r="P33" s="258">
        <f t="shared" si="3"/>
        <v>1</v>
      </c>
      <c r="R33" s="429">
        <f t="shared" ref="R33:R49" si="6">SUM(P33*30)</f>
        <v>30</v>
      </c>
      <c r="S33" s="218"/>
      <c r="T33" s="218"/>
      <c r="U33" s="218"/>
      <c r="V33" s="218"/>
      <c r="W33" s="218"/>
      <c r="X33" s="218"/>
      <c r="Y33" s="218"/>
      <c r="Z33" s="218"/>
    </row>
    <row r="34" spans="1:26" ht="12.75" customHeight="1">
      <c r="A34" s="255">
        <f t="shared" si="5"/>
        <v>0</v>
      </c>
      <c r="B34" s="612"/>
      <c r="C34" s="623"/>
      <c r="D34" s="624"/>
      <c r="E34" s="256" t="s">
        <v>232</v>
      </c>
      <c r="F34" s="257"/>
      <c r="G34" s="257"/>
      <c r="H34" s="257"/>
      <c r="I34" s="257"/>
      <c r="J34" s="257">
        <v>1</v>
      </c>
      <c r="K34" s="257">
        <v>1</v>
      </c>
      <c r="L34" s="257"/>
      <c r="M34" s="257"/>
      <c r="N34" s="257"/>
      <c r="O34" s="257"/>
      <c r="P34" s="258">
        <f t="shared" si="3"/>
        <v>1</v>
      </c>
      <c r="R34" s="429">
        <f t="shared" si="6"/>
        <v>30</v>
      </c>
      <c r="S34" s="221"/>
      <c r="T34" s="259"/>
      <c r="U34" s="218"/>
      <c r="V34" s="218"/>
      <c r="W34" s="218"/>
      <c r="X34" s="218"/>
      <c r="Y34" s="218"/>
      <c r="Z34" s="218"/>
    </row>
    <row r="35" spans="1:26" ht="12.75" customHeight="1">
      <c r="A35" s="255">
        <f t="shared" si="5"/>
        <v>39</v>
      </c>
      <c r="B35" s="619">
        <v>18</v>
      </c>
      <c r="C35" s="685" t="s">
        <v>226</v>
      </c>
      <c r="D35" s="686"/>
      <c r="E35" s="260" t="s">
        <v>230</v>
      </c>
      <c r="F35" s="261">
        <v>1</v>
      </c>
      <c r="G35" s="261"/>
      <c r="H35" s="261"/>
      <c r="I35" s="261"/>
      <c r="J35" s="261"/>
      <c r="K35" s="261"/>
      <c r="L35" s="261"/>
      <c r="M35" s="261"/>
      <c r="N35" s="261"/>
      <c r="O35" s="261"/>
      <c r="P35" s="258">
        <f t="shared" si="3"/>
        <v>0.5</v>
      </c>
      <c r="R35" s="429">
        <f t="shared" si="6"/>
        <v>15</v>
      </c>
      <c r="S35" s="218"/>
      <c r="T35" s="218"/>
      <c r="U35" s="218"/>
      <c r="V35" s="218"/>
      <c r="W35" s="218"/>
      <c r="X35" s="218"/>
      <c r="Y35" s="218"/>
      <c r="Z35" s="218"/>
    </row>
    <row r="36" spans="1:26" ht="12.75" customHeight="1">
      <c r="A36" s="255">
        <f t="shared" si="5"/>
        <v>0</v>
      </c>
      <c r="B36" s="612"/>
      <c r="C36" s="687"/>
      <c r="D36" s="688"/>
      <c r="E36" s="260" t="s">
        <v>232</v>
      </c>
      <c r="F36" s="261"/>
      <c r="G36" s="261">
        <v>1</v>
      </c>
      <c r="H36" s="261"/>
      <c r="I36" s="261"/>
      <c r="J36" s="261"/>
      <c r="K36" s="261"/>
      <c r="L36" s="261"/>
      <c r="M36" s="261"/>
      <c r="N36" s="261"/>
      <c r="O36" s="261"/>
      <c r="P36" s="258">
        <f t="shared" si="3"/>
        <v>0.5</v>
      </c>
      <c r="R36" s="429">
        <f t="shared" si="6"/>
        <v>15</v>
      </c>
      <c r="S36" s="218"/>
      <c r="T36" s="218"/>
      <c r="U36" s="218"/>
      <c r="V36" s="218"/>
      <c r="W36" s="218"/>
      <c r="X36" s="218"/>
      <c r="Y36" s="218"/>
      <c r="Z36" s="218"/>
    </row>
    <row r="37" spans="1:26" ht="12.75" customHeight="1">
      <c r="A37" s="255">
        <f t="shared" si="5"/>
        <v>26</v>
      </c>
      <c r="B37" s="232">
        <v>19</v>
      </c>
      <c r="C37" s="681" t="s">
        <v>234</v>
      </c>
      <c r="D37" s="680"/>
      <c r="E37" s="260" t="s">
        <v>230</v>
      </c>
      <c r="F37" s="261">
        <v>1</v>
      </c>
      <c r="G37" s="261">
        <v>1</v>
      </c>
      <c r="H37" s="261"/>
      <c r="I37" s="261"/>
      <c r="J37" s="261"/>
      <c r="K37" s="261"/>
      <c r="L37" s="261"/>
      <c r="M37" s="261"/>
      <c r="N37" s="261"/>
      <c r="O37" s="261"/>
      <c r="P37" s="258">
        <f t="shared" si="3"/>
        <v>1</v>
      </c>
      <c r="R37" s="429">
        <f t="shared" si="6"/>
        <v>30</v>
      </c>
      <c r="S37" s="218">
        <f>SUM(R33:R49)</f>
        <v>870</v>
      </c>
      <c r="T37" s="218"/>
      <c r="U37" s="218"/>
      <c r="V37" s="218"/>
      <c r="W37" s="218"/>
      <c r="X37" s="218"/>
      <c r="Y37" s="218"/>
      <c r="Z37" s="218"/>
    </row>
    <row r="38" spans="1:26" ht="12.75" customHeight="1">
      <c r="A38" s="255">
        <f t="shared" si="5"/>
        <v>26</v>
      </c>
      <c r="B38" s="262">
        <v>20</v>
      </c>
      <c r="C38" s="687" t="s">
        <v>235</v>
      </c>
      <c r="D38" s="688"/>
      <c r="E38" s="260" t="s">
        <v>230</v>
      </c>
      <c r="F38" s="261">
        <v>1</v>
      </c>
      <c r="G38" s="261">
        <v>1</v>
      </c>
      <c r="H38" s="261">
        <v>2</v>
      </c>
      <c r="I38" s="261">
        <v>2</v>
      </c>
      <c r="J38" s="261">
        <v>1</v>
      </c>
      <c r="K38" s="261">
        <v>1</v>
      </c>
      <c r="L38" s="261"/>
      <c r="M38" s="261"/>
      <c r="N38" s="261"/>
      <c r="O38" s="261"/>
      <c r="P38" s="258">
        <f t="shared" si="3"/>
        <v>4</v>
      </c>
      <c r="R38" s="429">
        <f t="shared" si="6"/>
        <v>120</v>
      </c>
      <c r="S38" s="218"/>
      <c r="T38" s="218"/>
      <c r="U38" s="218"/>
      <c r="V38" s="218"/>
      <c r="W38" s="218"/>
      <c r="X38" s="218"/>
      <c r="Y38" s="218"/>
      <c r="Z38" s="218"/>
    </row>
    <row r="39" spans="1:26" ht="12.75" customHeight="1">
      <c r="A39" s="255">
        <f t="shared" si="5"/>
        <v>31</v>
      </c>
      <c r="B39" s="232">
        <v>21</v>
      </c>
      <c r="C39" s="678" t="s">
        <v>236</v>
      </c>
      <c r="D39" s="680"/>
      <c r="E39" s="260" t="s">
        <v>230</v>
      </c>
      <c r="F39" s="261"/>
      <c r="G39" s="261"/>
      <c r="H39" s="261"/>
      <c r="I39" s="261"/>
      <c r="J39" s="261">
        <v>2</v>
      </c>
      <c r="K39" s="261">
        <v>2</v>
      </c>
      <c r="L39" s="261"/>
      <c r="M39" s="261"/>
      <c r="N39" s="261"/>
      <c r="O39" s="261"/>
      <c r="P39" s="258">
        <f t="shared" si="3"/>
        <v>2</v>
      </c>
      <c r="R39" s="429">
        <f t="shared" si="6"/>
        <v>60</v>
      </c>
      <c r="S39" s="218"/>
      <c r="T39" s="218"/>
      <c r="U39" s="218"/>
      <c r="V39" s="218"/>
      <c r="W39" s="218"/>
      <c r="X39" s="218"/>
      <c r="Y39" s="218"/>
      <c r="Z39" s="218"/>
    </row>
    <row r="40" spans="1:26" ht="12.75" customHeight="1">
      <c r="A40" s="255">
        <f t="shared" si="5"/>
        <v>29</v>
      </c>
      <c r="B40" s="232">
        <v>22</v>
      </c>
      <c r="C40" s="678" t="s">
        <v>237</v>
      </c>
      <c r="D40" s="680"/>
      <c r="E40" s="263" t="s">
        <v>230</v>
      </c>
      <c r="F40" s="264"/>
      <c r="G40" s="264"/>
      <c r="H40" s="264">
        <v>1</v>
      </c>
      <c r="I40" s="264">
        <v>1</v>
      </c>
      <c r="J40" s="264"/>
      <c r="K40" s="264"/>
      <c r="L40" s="265"/>
      <c r="M40" s="265"/>
      <c r="N40" s="265"/>
      <c r="O40" s="265"/>
      <c r="P40" s="266">
        <f t="shared" si="3"/>
        <v>1</v>
      </c>
      <c r="R40" s="429">
        <f t="shared" si="6"/>
        <v>30</v>
      </c>
      <c r="S40" s="218"/>
      <c r="T40" s="218"/>
      <c r="U40" s="218"/>
      <c r="V40" s="218"/>
      <c r="W40" s="218"/>
      <c r="X40" s="218"/>
      <c r="Y40" s="218"/>
      <c r="Z40" s="218"/>
    </row>
    <row r="41" spans="1:26" ht="12.75" customHeight="1">
      <c r="A41" s="255"/>
      <c r="B41" s="425">
        <v>23</v>
      </c>
      <c r="C41" s="678" t="s">
        <v>238</v>
      </c>
      <c r="D41" s="679"/>
      <c r="E41" s="263" t="s">
        <v>230</v>
      </c>
      <c r="F41" s="264"/>
      <c r="G41" s="264"/>
      <c r="H41" s="264">
        <v>1</v>
      </c>
      <c r="I41" s="264">
        <v>1</v>
      </c>
      <c r="J41" s="264"/>
      <c r="K41" s="264"/>
      <c r="L41" s="265"/>
      <c r="M41" s="265"/>
      <c r="N41" s="265"/>
      <c r="O41" s="265"/>
      <c r="P41" s="266">
        <f t="shared" si="3"/>
        <v>1</v>
      </c>
      <c r="R41" s="429">
        <f t="shared" si="6"/>
        <v>30</v>
      </c>
      <c r="S41" s="218"/>
      <c r="T41" s="218"/>
      <c r="U41" s="218"/>
      <c r="V41" s="218"/>
      <c r="W41" s="218"/>
      <c r="X41" s="218"/>
      <c r="Y41" s="218"/>
      <c r="Z41" s="218"/>
    </row>
    <row r="42" spans="1:26" ht="12.75" customHeight="1">
      <c r="A42" s="255"/>
      <c r="B42" s="425">
        <v>24</v>
      </c>
      <c r="C42" s="678" t="s">
        <v>239</v>
      </c>
      <c r="D42" s="679"/>
      <c r="E42" s="263" t="s">
        <v>230</v>
      </c>
      <c r="F42" s="264"/>
      <c r="G42" s="264"/>
      <c r="H42" s="264">
        <v>1</v>
      </c>
      <c r="I42" s="264">
        <v>1</v>
      </c>
      <c r="J42" s="264"/>
      <c r="K42" s="264"/>
      <c r="L42" s="265"/>
      <c r="M42" s="265"/>
      <c r="N42" s="265"/>
      <c r="O42" s="265"/>
      <c r="P42" s="266">
        <f t="shared" si="3"/>
        <v>1</v>
      </c>
      <c r="R42" s="429">
        <f t="shared" si="6"/>
        <v>30</v>
      </c>
      <c r="S42" s="218"/>
      <c r="T42" s="218"/>
      <c r="U42" s="218"/>
      <c r="V42" s="218"/>
      <c r="W42" s="218"/>
      <c r="X42" s="218"/>
      <c r="Y42" s="218"/>
      <c r="Z42" s="218"/>
    </row>
    <row r="43" spans="1:26" ht="12.75" customHeight="1">
      <c r="A43" s="255"/>
      <c r="B43" s="619">
        <v>25</v>
      </c>
      <c r="C43" s="692" t="s">
        <v>298</v>
      </c>
      <c r="D43" s="693"/>
      <c r="E43" s="263" t="s">
        <v>230</v>
      </c>
      <c r="F43" s="264">
        <v>1</v>
      </c>
      <c r="G43" s="264"/>
      <c r="H43" s="264">
        <v>1</v>
      </c>
      <c r="I43" s="264"/>
      <c r="J43" s="264"/>
      <c r="K43" s="264"/>
      <c r="L43" s="265"/>
      <c r="M43" s="265"/>
      <c r="N43" s="265"/>
      <c r="O43" s="265"/>
      <c r="P43" s="266">
        <f t="shared" si="3"/>
        <v>1</v>
      </c>
      <c r="R43" s="429">
        <f t="shared" si="6"/>
        <v>30</v>
      </c>
      <c r="S43" s="218"/>
      <c r="T43" s="218"/>
      <c r="U43" s="218"/>
      <c r="V43" s="218"/>
      <c r="W43" s="218"/>
      <c r="X43" s="218"/>
      <c r="Y43" s="218"/>
      <c r="Z43" s="218"/>
    </row>
    <row r="44" spans="1:26" ht="12.75" customHeight="1">
      <c r="A44" s="255"/>
      <c r="B44" s="691"/>
      <c r="C44" s="694"/>
      <c r="D44" s="695"/>
      <c r="E44" s="263" t="s">
        <v>232</v>
      </c>
      <c r="F44" s="264"/>
      <c r="G44" s="264">
        <v>1</v>
      </c>
      <c r="H44" s="264"/>
      <c r="I44" s="264">
        <v>1</v>
      </c>
      <c r="J44" s="264"/>
      <c r="K44" s="264"/>
      <c r="L44" s="265"/>
      <c r="M44" s="265"/>
      <c r="N44" s="265"/>
      <c r="O44" s="265"/>
      <c r="P44" s="266">
        <f t="shared" si="3"/>
        <v>1</v>
      </c>
      <c r="R44" s="429">
        <f t="shared" si="6"/>
        <v>30</v>
      </c>
      <c r="S44" s="218"/>
      <c r="T44" s="218"/>
      <c r="U44" s="218"/>
      <c r="V44" s="218"/>
      <c r="W44" s="218"/>
      <c r="X44" s="218"/>
      <c r="Y44" s="218"/>
      <c r="Z44" s="218"/>
    </row>
    <row r="45" spans="1:26" ht="12.75" customHeight="1">
      <c r="A45" s="255"/>
      <c r="B45" s="386">
        <v>26</v>
      </c>
      <c r="C45" s="678" t="s">
        <v>240</v>
      </c>
      <c r="D45" s="680"/>
      <c r="E45" s="263" t="s">
        <v>232</v>
      </c>
      <c r="F45" s="264"/>
      <c r="G45" s="264"/>
      <c r="H45" s="264">
        <v>1</v>
      </c>
      <c r="I45" s="264">
        <v>1</v>
      </c>
      <c r="J45" s="264">
        <v>1</v>
      </c>
      <c r="K45" s="264">
        <v>1</v>
      </c>
      <c r="L45" s="264">
        <v>1</v>
      </c>
      <c r="M45" s="264">
        <v>1</v>
      </c>
      <c r="N45" s="265"/>
      <c r="O45" s="265"/>
      <c r="P45" s="266">
        <f t="shared" si="3"/>
        <v>3</v>
      </c>
      <c r="R45" s="429">
        <f t="shared" si="6"/>
        <v>90</v>
      </c>
      <c r="S45" s="218"/>
      <c r="T45" s="218"/>
      <c r="U45" s="218"/>
      <c r="V45" s="218"/>
      <c r="W45" s="218"/>
      <c r="X45" s="218"/>
      <c r="Y45" s="218"/>
      <c r="Z45" s="218"/>
    </row>
    <row r="46" spans="1:26" ht="13.5" customHeight="1">
      <c r="A46" s="255"/>
      <c r="B46" s="386">
        <v>27</v>
      </c>
      <c r="C46" s="678" t="s">
        <v>241</v>
      </c>
      <c r="D46" s="680"/>
      <c r="E46" s="263" t="s">
        <v>232</v>
      </c>
      <c r="F46" s="264"/>
      <c r="G46" s="264"/>
      <c r="H46" s="264"/>
      <c r="I46" s="264"/>
      <c r="J46" s="264">
        <v>1</v>
      </c>
      <c r="K46" s="264">
        <v>1</v>
      </c>
      <c r="L46" s="264">
        <v>2</v>
      </c>
      <c r="M46" s="264">
        <v>2</v>
      </c>
      <c r="N46" s="264">
        <v>2</v>
      </c>
      <c r="O46" s="265"/>
      <c r="P46" s="266">
        <f t="shared" si="3"/>
        <v>4</v>
      </c>
      <c r="R46" s="429">
        <f t="shared" si="6"/>
        <v>120</v>
      </c>
      <c r="S46" s="218"/>
      <c r="T46" s="218"/>
      <c r="U46" s="218"/>
      <c r="V46" s="218"/>
      <c r="W46" s="218"/>
      <c r="X46" s="218"/>
      <c r="Y46" s="218"/>
      <c r="Z46" s="218"/>
    </row>
    <row r="47" spans="1:26" ht="17.25" customHeight="1">
      <c r="A47" s="255"/>
      <c r="B47" s="386">
        <v>28</v>
      </c>
      <c r="C47" s="678" t="s">
        <v>242</v>
      </c>
      <c r="D47" s="679"/>
      <c r="E47" s="263" t="s">
        <v>230</v>
      </c>
      <c r="F47" s="264">
        <v>2</v>
      </c>
      <c r="G47" s="264">
        <v>2</v>
      </c>
      <c r="H47" s="264">
        <v>1</v>
      </c>
      <c r="I47" s="264">
        <v>1</v>
      </c>
      <c r="J47" s="264"/>
      <c r="K47" s="264"/>
      <c r="L47" s="264"/>
      <c r="M47" s="264"/>
      <c r="N47" s="264"/>
      <c r="O47" s="265"/>
      <c r="P47" s="266">
        <f t="shared" si="3"/>
        <v>3</v>
      </c>
      <c r="R47" s="429">
        <f t="shared" si="6"/>
        <v>90</v>
      </c>
      <c r="S47" s="218"/>
      <c r="T47" s="218"/>
      <c r="U47" s="218"/>
      <c r="V47" s="218"/>
      <c r="W47" s="218"/>
      <c r="X47" s="218"/>
      <c r="Y47" s="218"/>
      <c r="Z47" s="218"/>
    </row>
    <row r="48" spans="1:26" ht="15" customHeight="1">
      <c r="A48" s="255"/>
      <c r="B48" s="386">
        <v>29</v>
      </c>
      <c r="C48" s="678" t="s">
        <v>299</v>
      </c>
      <c r="D48" s="680"/>
      <c r="E48" s="263" t="s">
        <v>232</v>
      </c>
      <c r="F48" s="264"/>
      <c r="G48" s="264"/>
      <c r="H48" s="264"/>
      <c r="I48" s="264"/>
      <c r="J48" s="264">
        <v>1</v>
      </c>
      <c r="K48" s="264">
        <v>1</v>
      </c>
      <c r="L48" s="264">
        <v>1</v>
      </c>
      <c r="M48" s="264">
        <v>1</v>
      </c>
      <c r="N48" s="264">
        <v>2</v>
      </c>
      <c r="O48" s="265"/>
      <c r="P48" s="266">
        <f t="shared" si="3"/>
        <v>3</v>
      </c>
      <c r="R48" s="429">
        <f t="shared" si="6"/>
        <v>90</v>
      </c>
      <c r="S48" s="218"/>
      <c r="T48" s="218"/>
      <c r="U48" s="218"/>
      <c r="V48" s="218"/>
      <c r="W48" s="218"/>
      <c r="X48" s="218"/>
      <c r="Y48" s="218"/>
      <c r="Z48" s="218"/>
    </row>
    <row r="49" spans="1:26" ht="12.75" customHeight="1">
      <c r="A49" s="255">
        <f t="shared" si="5"/>
        <v>20</v>
      </c>
      <c r="B49" s="386">
        <v>30</v>
      </c>
      <c r="C49" s="678" t="s">
        <v>243</v>
      </c>
      <c r="D49" s="680"/>
      <c r="E49" s="260" t="s">
        <v>232</v>
      </c>
      <c r="F49" s="261"/>
      <c r="G49" s="261"/>
      <c r="H49" s="261"/>
      <c r="I49" s="261"/>
      <c r="J49" s="261"/>
      <c r="K49" s="261"/>
      <c r="L49" s="261">
        <v>1</v>
      </c>
      <c r="M49" s="261">
        <v>1</v>
      </c>
      <c r="N49" s="261"/>
      <c r="O49" s="261"/>
      <c r="P49" s="266">
        <f t="shared" si="3"/>
        <v>1</v>
      </c>
      <c r="R49" s="429">
        <f t="shared" si="6"/>
        <v>30</v>
      </c>
      <c r="S49" s="218"/>
      <c r="T49" s="218"/>
      <c r="U49" s="218"/>
      <c r="V49" s="218"/>
      <c r="W49" s="218"/>
      <c r="X49" s="218"/>
      <c r="Y49" s="218"/>
      <c r="Z49" s="218"/>
    </row>
    <row r="50" spans="1:26" ht="12.75" customHeight="1">
      <c r="A50" s="218"/>
      <c r="B50" s="273" t="s">
        <v>91</v>
      </c>
      <c r="C50" s="427"/>
      <c r="D50" s="428"/>
      <c r="E50" s="269"/>
      <c r="F50" s="270">
        <f t="shared" ref="F50:O50" si="7">SUM(F33:F49)</f>
        <v>6</v>
      </c>
      <c r="G50" s="270">
        <f t="shared" si="7"/>
        <v>6</v>
      </c>
      <c r="H50" s="270">
        <f t="shared" si="7"/>
        <v>8</v>
      </c>
      <c r="I50" s="270">
        <f t="shared" si="7"/>
        <v>8</v>
      </c>
      <c r="J50" s="270">
        <f t="shared" si="7"/>
        <v>7</v>
      </c>
      <c r="K50" s="270">
        <f t="shared" si="7"/>
        <v>7</v>
      </c>
      <c r="L50" s="270">
        <f t="shared" si="7"/>
        <v>6</v>
      </c>
      <c r="M50" s="270">
        <f t="shared" si="7"/>
        <v>6</v>
      </c>
      <c r="N50" s="270">
        <f t="shared" si="7"/>
        <v>4</v>
      </c>
      <c r="O50" s="270">
        <f t="shared" si="7"/>
        <v>0</v>
      </c>
      <c r="P50" s="270">
        <f t="shared" si="3"/>
        <v>29</v>
      </c>
      <c r="R50" s="238"/>
      <c r="S50" s="218"/>
      <c r="T50" s="218"/>
      <c r="U50" s="218"/>
      <c r="V50" s="218"/>
      <c r="W50" s="218"/>
      <c r="X50" s="218"/>
      <c r="Y50" s="218"/>
      <c r="Z50" s="218"/>
    </row>
    <row r="51" spans="1:26" ht="12.75" customHeight="1">
      <c r="A51" s="255">
        <f t="shared" ref="A51:A57" si="8">LEN(C51)</f>
        <v>30</v>
      </c>
      <c r="B51" s="426">
        <v>31</v>
      </c>
      <c r="C51" s="681" t="s">
        <v>244</v>
      </c>
      <c r="D51" s="680"/>
      <c r="E51" s="260" t="s">
        <v>232</v>
      </c>
      <c r="F51" s="261"/>
      <c r="G51" s="261"/>
      <c r="H51" s="261"/>
      <c r="I51" s="261"/>
      <c r="J51" s="261"/>
      <c r="K51" s="261"/>
      <c r="L51" s="261">
        <v>2</v>
      </c>
      <c r="M51" s="261">
        <v>2</v>
      </c>
      <c r="N51" s="261">
        <v>3</v>
      </c>
      <c r="O51" s="261"/>
      <c r="P51" s="258">
        <f t="shared" si="3"/>
        <v>3.5</v>
      </c>
      <c r="R51" s="429">
        <f>SUM(P51*30)</f>
        <v>105</v>
      </c>
      <c r="S51" s="218"/>
      <c r="T51" s="218"/>
      <c r="U51" s="218"/>
      <c r="V51" s="218"/>
      <c r="W51" s="218"/>
      <c r="X51" s="218"/>
      <c r="Y51" s="218"/>
      <c r="Z51" s="218"/>
    </row>
    <row r="52" spans="1:26" s="447" customFormat="1" ht="12.75" customHeight="1">
      <c r="A52" s="449"/>
      <c r="B52" s="426">
        <v>32</v>
      </c>
      <c r="C52" s="689" t="s">
        <v>309</v>
      </c>
      <c r="D52" s="690"/>
      <c r="E52" s="452" t="s">
        <v>327</v>
      </c>
      <c r="F52" s="453"/>
      <c r="G52" s="453"/>
      <c r="H52" s="453"/>
      <c r="I52" s="453"/>
      <c r="J52" s="453"/>
      <c r="K52" s="453"/>
      <c r="L52" s="454"/>
      <c r="M52" s="454"/>
      <c r="N52" s="454"/>
      <c r="O52" s="79">
        <v>2</v>
      </c>
      <c r="P52" s="455">
        <f t="shared" si="3"/>
        <v>1</v>
      </c>
      <c r="R52" s="429"/>
      <c r="S52" s="218"/>
      <c r="T52" s="218"/>
      <c r="U52" s="218"/>
      <c r="V52" s="218"/>
      <c r="W52" s="218"/>
      <c r="X52" s="218"/>
      <c r="Y52" s="218"/>
      <c r="Z52" s="218"/>
    </row>
    <row r="53" spans="1:26" ht="12.75" customHeight="1">
      <c r="A53" s="255">
        <f t="shared" si="8"/>
        <v>34</v>
      </c>
      <c r="B53" s="426">
        <v>33</v>
      </c>
      <c r="C53" s="682" t="s">
        <v>324</v>
      </c>
      <c r="D53" s="683"/>
      <c r="E53" s="456" t="s">
        <v>327</v>
      </c>
      <c r="F53" s="454"/>
      <c r="G53" s="454"/>
      <c r="H53" s="454"/>
      <c r="I53" s="454"/>
      <c r="J53" s="454"/>
      <c r="K53" s="454"/>
      <c r="L53" s="454"/>
      <c r="M53" s="454"/>
      <c r="N53" s="454"/>
      <c r="O53" s="91">
        <v>5</v>
      </c>
      <c r="P53" s="455">
        <f t="shared" si="3"/>
        <v>2.5</v>
      </c>
      <c r="R53" s="429">
        <f>SUM(P53*30)</f>
        <v>75</v>
      </c>
      <c r="S53" s="218"/>
      <c r="T53" s="218"/>
      <c r="U53" s="218"/>
      <c r="V53" s="218"/>
      <c r="W53" s="218"/>
      <c r="X53" s="218"/>
      <c r="Y53" s="218"/>
      <c r="Z53" s="218"/>
    </row>
    <row r="54" spans="1:26" ht="12.75" customHeight="1">
      <c r="A54" s="255">
        <f t="shared" si="8"/>
        <v>18</v>
      </c>
      <c r="B54" s="619">
        <v>34</v>
      </c>
      <c r="C54" s="685" t="s">
        <v>158</v>
      </c>
      <c r="D54" s="686"/>
      <c r="E54" s="260" t="s">
        <v>230</v>
      </c>
      <c r="F54" s="261">
        <v>5</v>
      </c>
      <c r="G54" s="261">
        <v>5</v>
      </c>
      <c r="H54" s="261">
        <v>5</v>
      </c>
      <c r="I54" s="261">
        <v>5</v>
      </c>
      <c r="J54" s="261">
        <v>5</v>
      </c>
      <c r="K54" s="261">
        <v>5</v>
      </c>
      <c r="L54" s="261"/>
      <c r="M54" s="261"/>
      <c r="N54" s="261"/>
      <c r="O54" s="261"/>
      <c r="P54" s="258">
        <f t="shared" si="3"/>
        <v>15</v>
      </c>
      <c r="R54" s="429">
        <f>SUM(P54*30)</f>
        <v>450</v>
      </c>
      <c r="S54" s="218">
        <f>SUM(R51:R55)</f>
        <v>780</v>
      </c>
      <c r="T54" s="218" t="e">
        <f>SUM(R51,#REF!,R54,R55)</f>
        <v>#REF!</v>
      </c>
      <c r="U54" s="218"/>
      <c r="V54" s="218"/>
      <c r="W54" s="218"/>
      <c r="X54" s="218"/>
      <c r="Y54" s="218"/>
      <c r="Z54" s="218"/>
    </row>
    <row r="55" spans="1:26" ht="12.75" customHeight="1">
      <c r="A55" s="255">
        <f t="shared" si="8"/>
        <v>0</v>
      </c>
      <c r="B55" s="684"/>
      <c r="C55" s="687"/>
      <c r="D55" s="688"/>
      <c r="E55" s="260" t="s">
        <v>232</v>
      </c>
      <c r="F55" s="261"/>
      <c r="G55" s="261"/>
      <c r="H55" s="261"/>
      <c r="I55" s="261"/>
      <c r="J55" s="261"/>
      <c r="K55" s="261"/>
      <c r="L55" s="261">
        <v>5</v>
      </c>
      <c r="M55" s="261">
        <v>5</v>
      </c>
      <c r="N55" s="261"/>
      <c r="O55" s="261"/>
      <c r="P55" s="258">
        <f t="shared" si="3"/>
        <v>5</v>
      </c>
      <c r="R55" s="429">
        <f>SUM(P55*30)</f>
        <v>150</v>
      </c>
      <c r="S55" s="218"/>
      <c r="T55" s="218"/>
      <c r="U55" s="218"/>
      <c r="V55" s="218"/>
      <c r="W55" s="218"/>
      <c r="X55" s="218"/>
      <c r="Y55" s="218"/>
      <c r="Z55" s="218"/>
    </row>
    <row r="56" spans="1:26" ht="12.75" customHeight="1">
      <c r="A56" s="255">
        <f t="shared" si="8"/>
        <v>17</v>
      </c>
      <c r="B56" s="619">
        <v>35</v>
      </c>
      <c r="C56" s="685" t="s">
        <v>245</v>
      </c>
      <c r="D56" s="686"/>
      <c r="E56" s="271" t="s">
        <v>230</v>
      </c>
      <c r="F56" s="272"/>
      <c r="G56" s="272"/>
      <c r="H56" s="272"/>
      <c r="I56" s="272"/>
      <c r="J56" s="272"/>
      <c r="K56" s="272" t="s">
        <v>98</v>
      </c>
      <c r="L56" s="272"/>
      <c r="M56" s="272"/>
      <c r="N56" s="272"/>
      <c r="O56" s="272"/>
      <c r="P56" s="258">
        <f t="shared" si="3"/>
        <v>0</v>
      </c>
      <c r="Q56" s="238"/>
      <c r="R56" s="243"/>
      <c r="S56" s="218"/>
      <c r="T56" s="218"/>
      <c r="U56" s="218"/>
      <c r="V56" s="218"/>
      <c r="W56" s="218"/>
      <c r="X56" s="218"/>
      <c r="Y56" s="218"/>
      <c r="Z56" s="218"/>
    </row>
    <row r="57" spans="1:26" ht="12.75" customHeight="1">
      <c r="A57" s="255">
        <f t="shared" si="8"/>
        <v>0</v>
      </c>
      <c r="B57" s="684"/>
      <c r="C57" s="687"/>
      <c r="D57" s="688"/>
      <c r="E57" s="271" t="s">
        <v>232</v>
      </c>
      <c r="F57" s="272"/>
      <c r="G57" s="272"/>
      <c r="H57" s="272"/>
      <c r="I57" s="272"/>
      <c r="J57" s="272"/>
      <c r="K57" s="272"/>
      <c r="L57" s="272"/>
      <c r="M57" s="272" t="s">
        <v>98</v>
      </c>
      <c r="N57" s="272"/>
      <c r="O57" s="272"/>
      <c r="P57" s="258">
        <f t="shared" si="3"/>
        <v>0</v>
      </c>
      <c r="Q57" s="238"/>
      <c r="R57" s="218"/>
      <c r="S57" s="218"/>
      <c r="T57" s="218"/>
      <c r="U57" s="218"/>
      <c r="V57" s="218"/>
      <c r="W57" s="218"/>
      <c r="X57" s="218"/>
      <c r="Y57" s="218"/>
      <c r="Z57" s="218"/>
    </row>
    <row r="58" spans="1:26" ht="12.75" customHeight="1">
      <c r="A58" s="218"/>
      <c r="B58" s="273" t="s">
        <v>99</v>
      </c>
      <c r="C58" s="274"/>
      <c r="D58" s="275"/>
      <c r="E58" s="275"/>
      <c r="F58" s="276">
        <f t="shared" ref="F58:O58" si="9">SUM(F51:F57)</f>
        <v>5</v>
      </c>
      <c r="G58" s="276">
        <f t="shared" si="9"/>
        <v>5</v>
      </c>
      <c r="H58" s="276">
        <f t="shared" si="9"/>
        <v>5</v>
      </c>
      <c r="I58" s="276">
        <f t="shared" si="9"/>
        <v>5</v>
      </c>
      <c r="J58" s="276">
        <f t="shared" si="9"/>
        <v>5</v>
      </c>
      <c r="K58" s="276">
        <f t="shared" si="9"/>
        <v>5</v>
      </c>
      <c r="L58" s="276">
        <f t="shared" si="9"/>
        <v>7</v>
      </c>
      <c r="M58" s="276">
        <f t="shared" si="9"/>
        <v>7</v>
      </c>
      <c r="N58" s="276">
        <f t="shared" si="9"/>
        <v>3</v>
      </c>
      <c r="O58" s="276">
        <f t="shared" si="9"/>
        <v>7</v>
      </c>
      <c r="P58" s="270">
        <f t="shared" si="3"/>
        <v>27</v>
      </c>
      <c r="Q58" s="238"/>
      <c r="R58" s="218"/>
      <c r="S58" s="218"/>
      <c r="T58" s="218"/>
      <c r="U58" s="218"/>
      <c r="V58" s="218"/>
      <c r="W58" s="218"/>
      <c r="X58" s="218"/>
      <c r="Y58" s="218"/>
      <c r="Z58" s="218"/>
    </row>
    <row r="59" spans="1:26" ht="12.75" customHeight="1">
      <c r="A59" s="218"/>
      <c r="B59" s="277" t="s">
        <v>107</v>
      </c>
      <c r="C59" s="278"/>
      <c r="D59" s="279"/>
      <c r="E59" s="280"/>
      <c r="F59" s="281">
        <f t="shared" ref="F59:O59" si="10">SUM(F58,F50)</f>
        <v>11</v>
      </c>
      <c r="G59" s="281">
        <f t="shared" si="10"/>
        <v>11</v>
      </c>
      <c r="H59" s="281">
        <f t="shared" si="10"/>
        <v>13</v>
      </c>
      <c r="I59" s="281">
        <f t="shared" si="10"/>
        <v>13</v>
      </c>
      <c r="J59" s="281">
        <f t="shared" si="10"/>
        <v>12</v>
      </c>
      <c r="K59" s="281">
        <f t="shared" si="10"/>
        <v>12</v>
      </c>
      <c r="L59" s="281">
        <f t="shared" si="10"/>
        <v>13</v>
      </c>
      <c r="M59" s="281">
        <f t="shared" si="10"/>
        <v>13</v>
      </c>
      <c r="N59" s="281">
        <f t="shared" si="10"/>
        <v>7</v>
      </c>
      <c r="O59" s="281">
        <f t="shared" si="10"/>
        <v>7</v>
      </c>
      <c r="P59" s="282">
        <f t="shared" si="3"/>
        <v>56</v>
      </c>
      <c r="Q59" s="238"/>
      <c r="R59" s="218"/>
      <c r="S59" s="218"/>
      <c r="T59" s="218"/>
      <c r="U59" s="218"/>
      <c r="V59" s="218"/>
      <c r="W59" s="218"/>
      <c r="X59" s="218"/>
      <c r="Y59" s="218"/>
      <c r="Z59" s="218"/>
    </row>
    <row r="60" spans="1:26" ht="12.75" customHeight="1">
      <c r="A60" s="218"/>
      <c r="B60" s="666" t="s">
        <v>113</v>
      </c>
      <c r="C60" s="604"/>
      <c r="D60" s="604"/>
      <c r="E60" s="605"/>
      <c r="F60" s="283">
        <v>11</v>
      </c>
      <c r="G60" s="283">
        <v>11</v>
      </c>
      <c r="H60" s="283">
        <v>13</v>
      </c>
      <c r="I60" s="283">
        <v>13</v>
      </c>
      <c r="J60" s="283">
        <v>12</v>
      </c>
      <c r="K60" s="283">
        <v>12</v>
      </c>
      <c r="L60" s="283">
        <v>13</v>
      </c>
      <c r="M60" s="283">
        <v>13</v>
      </c>
      <c r="N60" s="281">
        <v>7</v>
      </c>
      <c r="O60" s="281">
        <v>7</v>
      </c>
      <c r="P60" s="282">
        <f>SUM(F60:M60)/2+N60</f>
        <v>56</v>
      </c>
      <c r="Q60" s="238"/>
      <c r="R60" s="218" t="s">
        <v>111</v>
      </c>
      <c r="S60" s="218"/>
      <c r="T60" s="218"/>
      <c r="U60" s="218"/>
      <c r="V60" s="218"/>
      <c r="W60" s="218"/>
      <c r="X60" s="218"/>
      <c r="Y60" s="218"/>
      <c r="Z60" s="218"/>
    </row>
    <row r="61" spans="1:26" ht="12.75" customHeight="1">
      <c r="A61" s="218"/>
      <c r="B61" s="616" t="s">
        <v>115</v>
      </c>
      <c r="C61" s="604"/>
      <c r="D61" s="604"/>
      <c r="E61" s="605"/>
      <c r="F61" s="284"/>
      <c r="G61" s="229"/>
      <c r="H61" s="229"/>
      <c r="I61" s="229"/>
      <c r="J61" s="229"/>
      <c r="K61" s="229" t="s">
        <v>230</v>
      </c>
      <c r="L61" s="229"/>
      <c r="M61" s="229"/>
      <c r="N61" s="229" t="s">
        <v>232</v>
      </c>
      <c r="O61" s="229"/>
      <c r="P61" s="242">
        <f>COUNTA(F61:O61)</f>
        <v>2</v>
      </c>
      <c r="Q61" s="238"/>
      <c r="R61" s="218"/>
      <c r="S61" s="218"/>
      <c r="T61" s="218"/>
      <c r="U61" s="218"/>
      <c r="V61" s="218"/>
      <c r="W61" s="218"/>
      <c r="X61" s="218"/>
      <c r="Y61" s="218"/>
      <c r="Z61" s="218"/>
    </row>
    <row r="62" spans="1:26" ht="12.75" customHeight="1">
      <c r="A62" s="218"/>
      <c r="B62" s="285" t="s">
        <v>116</v>
      </c>
      <c r="C62" s="286"/>
      <c r="D62" s="287"/>
      <c r="E62" s="288"/>
      <c r="F62" s="289">
        <f t="shared" ref="F62:O62" si="11">F28+F59</f>
        <v>33</v>
      </c>
      <c r="G62" s="289">
        <f t="shared" si="11"/>
        <v>33</v>
      </c>
      <c r="H62" s="289">
        <f t="shared" si="11"/>
        <v>34</v>
      </c>
      <c r="I62" s="289">
        <f t="shared" si="11"/>
        <v>34</v>
      </c>
      <c r="J62" s="289">
        <f t="shared" si="11"/>
        <v>34</v>
      </c>
      <c r="K62" s="289">
        <f t="shared" si="11"/>
        <v>34</v>
      </c>
      <c r="L62" s="289">
        <f t="shared" si="11"/>
        <v>33</v>
      </c>
      <c r="M62" s="289">
        <f t="shared" si="11"/>
        <v>33</v>
      </c>
      <c r="N62" s="289">
        <f t="shared" si="11"/>
        <v>25</v>
      </c>
      <c r="O62" s="289">
        <f t="shared" si="11"/>
        <v>25</v>
      </c>
      <c r="P62" s="290">
        <f>SUM(F62:O62)</f>
        <v>318</v>
      </c>
      <c r="Q62" s="238"/>
      <c r="R62" s="218"/>
      <c r="S62" s="218"/>
      <c r="T62" s="218"/>
      <c r="U62" s="218"/>
      <c r="V62" s="218"/>
      <c r="W62" s="218"/>
      <c r="X62" s="218"/>
      <c r="Y62" s="218"/>
      <c r="Z62" s="218"/>
    </row>
    <row r="63" spans="1:26" ht="29.25" customHeight="1">
      <c r="A63" s="218"/>
      <c r="B63" s="617" t="s">
        <v>59</v>
      </c>
      <c r="C63" s="604"/>
      <c r="D63" s="604"/>
      <c r="E63" s="605"/>
      <c r="F63" s="289">
        <f t="shared" ref="F63:O63" si="12">F62+F32</f>
        <v>34</v>
      </c>
      <c r="G63" s="289">
        <f t="shared" si="12"/>
        <v>34</v>
      </c>
      <c r="H63" s="289">
        <f t="shared" si="12"/>
        <v>35</v>
      </c>
      <c r="I63" s="289">
        <f t="shared" si="12"/>
        <v>35</v>
      </c>
      <c r="J63" s="289">
        <f t="shared" si="12"/>
        <v>36</v>
      </c>
      <c r="K63" s="289">
        <f t="shared" si="12"/>
        <v>36</v>
      </c>
      <c r="L63" s="289">
        <f t="shared" si="12"/>
        <v>35</v>
      </c>
      <c r="M63" s="289">
        <f t="shared" si="12"/>
        <v>35</v>
      </c>
      <c r="N63" s="289">
        <f t="shared" si="12"/>
        <v>27</v>
      </c>
      <c r="O63" s="289">
        <f t="shared" si="12"/>
        <v>27</v>
      </c>
      <c r="P63" s="291">
        <f>SUM(F63:O63)/2</f>
        <v>167</v>
      </c>
      <c r="Q63" s="238"/>
      <c r="R63" s="218"/>
      <c r="S63" s="218"/>
      <c r="T63" s="218"/>
      <c r="U63" s="218"/>
      <c r="V63" s="218"/>
      <c r="W63" s="218"/>
      <c r="X63" s="218"/>
      <c r="Y63" s="218"/>
      <c r="Z63" s="218"/>
    </row>
    <row r="64" spans="1:26" ht="25.5" customHeight="1">
      <c r="A64" s="218"/>
      <c r="B64" s="618"/>
      <c r="C64" s="504" t="s">
        <v>300</v>
      </c>
      <c r="D64" s="613" t="s">
        <v>118</v>
      </c>
      <c r="E64" s="605"/>
      <c r="F64" s="292">
        <v>1</v>
      </c>
      <c r="G64" s="292">
        <v>1</v>
      </c>
      <c r="H64" s="292">
        <v>1</v>
      </c>
      <c r="I64" s="292">
        <v>1</v>
      </c>
      <c r="J64" s="292"/>
      <c r="K64" s="292"/>
      <c r="L64" s="292"/>
      <c r="M64" s="292"/>
      <c r="N64" s="292">
        <v>1</v>
      </c>
      <c r="O64" s="292">
        <v>1</v>
      </c>
      <c r="P64" s="611">
        <f>SUM(F64:O65)/2</f>
        <v>4</v>
      </c>
      <c r="Q64" s="238"/>
      <c r="R64" s="218"/>
      <c r="S64" s="218"/>
      <c r="T64" s="218"/>
      <c r="U64" s="218"/>
      <c r="V64" s="218"/>
      <c r="W64" s="218"/>
      <c r="X64" s="218"/>
      <c r="Y64" s="218"/>
      <c r="Z64" s="218"/>
    </row>
    <row r="65" spans="1:26" ht="18.75" customHeight="1">
      <c r="A65" s="218"/>
      <c r="B65" s="612"/>
      <c r="C65" s="471"/>
      <c r="D65" s="613" t="s">
        <v>39</v>
      </c>
      <c r="E65" s="605"/>
      <c r="F65" s="292"/>
      <c r="G65" s="292"/>
      <c r="H65" s="292"/>
      <c r="I65" s="292"/>
      <c r="J65" s="292"/>
      <c r="K65" s="292"/>
      <c r="L65" s="292"/>
      <c r="M65" s="292"/>
      <c r="N65" s="292">
        <v>1</v>
      </c>
      <c r="O65" s="292">
        <v>1</v>
      </c>
      <c r="P65" s="612"/>
      <c r="Q65" s="238"/>
      <c r="R65" s="218"/>
      <c r="S65" s="218"/>
      <c r="T65" s="218"/>
      <c r="U65" s="218"/>
      <c r="V65" s="218"/>
      <c r="W65" s="218"/>
      <c r="X65" s="218"/>
      <c r="Y65" s="218"/>
      <c r="Z65" s="218"/>
    </row>
    <row r="66" spans="1:26" ht="12.75" customHeight="1">
      <c r="A66" s="218"/>
      <c r="B66" s="239">
        <v>1</v>
      </c>
      <c r="C66" s="677" t="s">
        <v>119</v>
      </c>
      <c r="D66" s="604"/>
      <c r="E66" s="605"/>
      <c r="F66" s="242">
        <v>2</v>
      </c>
      <c r="G66" s="242">
        <v>2</v>
      </c>
      <c r="H66" s="242">
        <v>2</v>
      </c>
      <c r="I66" s="242">
        <v>2</v>
      </c>
      <c r="J66" s="242">
        <v>2</v>
      </c>
      <c r="K66" s="242">
        <v>2</v>
      </c>
      <c r="L66" s="242">
        <v>2</v>
      </c>
      <c r="M66" s="242">
        <v>2</v>
      </c>
      <c r="N66" s="242">
        <v>2</v>
      </c>
      <c r="O66" s="242">
        <v>2</v>
      </c>
      <c r="P66" s="293" t="s">
        <v>140</v>
      </c>
      <c r="Q66" s="218"/>
      <c r="R66" s="218"/>
      <c r="S66" s="218"/>
      <c r="T66" s="218"/>
      <c r="U66" s="218"/>
      <c r="V66" s="218"/>
      <c r="W66" s="218"/>
      <c r="X66" s="218"/>
      <c r="Y66" s="218"/>
      <c r="Z66" s="218"/>
    </row>
    <row r="67" spans="1:26" ht="12.75" customHeight="1">
      <c r="A67" s="218"/>
      <c r="B67" s="239">
        <v>2</v>
      </c>
      <c r="C67" s="676" t="s">
        <v>121</v>
      </c>
      <c r="D67" s="604"/>
      <c r="E67" s="605"/>
      <c r="F67" s="242">
        <v>0.5</v>
      </c>
      <c r="G67" s="242"/>
      <c r="H67" s="242">
        <v>0.5</v>
      </c>
      <c r="I67" s="242"/>
      <c r="J67" s="242">
        <v>0.5</v>
      </c>
      <c r="K67" s="242"/>
      <c r="L67" s="242"/>
      <c r="M67" s="294"/>
      <c r="N67" s="294"/>
      <c r="O67" s="294"/>
      <c r="P67" s="293" t="s">
        <v>140</v>
      </c>
      <c r="Q67" s="218"/>
      <c r="R67" s="218"/>
      <c r="S67" s="218"/>
      <c r="T67" s="218"/>
      <c r="U67" s="218"/>
      <c r="V67" s="218"/>
      <c r="W67" s="218"/>
      <c r="X67" s="218"/>
      <c r="Y67" s="218"/>
      <c r="Z67" s="218"/>
    </row>
    <row r="68" spans="1:26" ht="12.75" customHeight="1">
      <c r="A68" s="218"/>
      <c r="B68" s="239">
        <v>3</v>
      </c>
      <c r="C68" s="676" t="s">
        <v>122</v>
      </c>
      <c r="D68" s="604"/>
      <c r="E68" s="605"/>
      <c r="F68" s="242"/>
      <c r="G68" s="242"/>
      <c r="H68" s="242"/>
      <c r="I68" s="242"/>
      <c r="J68" s="242"/>
      <c r="K68" s="242"/>
      <c r="L68" s="242"/>
      <c r="M68" s="294"/>
      <c r="N68" s="294"/>
      <c r="O68" s="294"/>
      <c r="P68" s="293" t="s">
        <v>140</v>
      </c>
      <c r="Q68" s="218"/>
      <c r="R68" s="218"/>
      <c r="S68" s="218"/>
      <c r="T68" s="218"/>
      <c r="U68" s="218"/>
      <c r="V68" s="218"/>
      <c r="W68" s="218"/>
      <c r="X68" s="218"/>
      <c r="Y68" s="218"/>
      <c r="Z68" s="218"/>
    </row>
    <row r="69" spans="1:26" ht="12.75" customHeight="1">
      <c r="A69" s="218"/>
      <c r="B69" s="239">
        <v>4</v>
      </c>
      <c r="C69" s="676" t="s">
        <v>123</v>
      </c>
      <c r="D69" s="604"/>
      <c r="E69" s="605"/>
      <c r="F69" s="242"/>
      <c r="G69" s="242"/>
      <c r="H69" s="242"/>
      <c r="I69" s="242"/>
      <c r="J69" s="242"/>
      <c r="K69" s="242"/>
      <c r="L69" s="242"/>
      <c r="M69" s="294"/>
      <c r="N69" s="294"/>
      <c r="O69" s="294"/>
      <c r="P69" s="293" t="s">
        <v>140</v>
      </c>
      <c r="Q69" s="218"/>
      <c r="R69" s="218"/>
      <c r="S69" s="218"/>
      <c r="T69" s="218"/>
      <c r="U69" s="218"/>
      <c r="V69" s="218"/>
      <c r="W69" s="218"/>
      <c r="X69" s="218"/>
      <c r="Y69" s="218"/>
      <c r="Z69" s="218"/>
    </row>
    <row r="70" spans="1:26" ht="12.75" customHeight="1">
      <c r="A70" s="218"/>
      <c r="B70" s="239">
        <v>5</v>
      </c>
      <c r="C70" s="676" t="s">
        <v>124</v>
      </c>
      <c r="D70" s="604"/>
      <c r="E70" s="605"/>
      <c r="F70" s="242"/>
      <c r="G70" s="242"/>
      <c r="H70" s="242"/>
      <c r="I70" s="242"/>
      <c r="J70" s="242"/>
      <c r="K70" s="242"/>
      <c r="L70" s="242"/>
      <c r="M70" s="294"/>
      <c r="N70" s="294"/>
      <c r="O70" s="294"/>
      <c r="P70" s="293" t="s">
        <v>140</v>
      </c>
      <c r="Q70" s="218"/>
      <c r="R70" s="218"/>
      <c r="S70" s="218"/>
      <c r="T70" s="218"/>
      <c r="U70" s="218"/>
      <c r="V70" s="218"/>
      <c r="W70" s="218"/>
      <c r="X70" s="218"/>
      <c r="Y70" s="218"/>
      <c r="Z70" s="218"/>
    </row>
    <row r="71" spans="1:26" ht="12.75" customHeight="1">
      <c r="A71" s="218"/>
      <c r="B71" s="239">
        <v>6</v>
      </c>
      <c r="C71" s="676" t="s">
        <v>125</v>
      </c>
      <c r="D71" s="604"/>
      <c r="E71" s="605"/>
      <c r="F71" s="242"/>
      <c r="G71" s="242"/>
      <c r="H71" s="242"/>
      <c r="I71" s="242"/>
      <c r="J71" s="242"/>
      <c r="K71" s="242"/>
      <c r="L71" s="242"/>
      <c r="M71" s="294"/>
      <c r="N71" s="294"/>
      <c r="O71" s="294"/>
      <c r="P71" s="293" t="s">
        <v>140</v>
      </c>
      <c r="Q71" s="218"/>
      <c r="R71" s="218"/>
      <c r="S71" s="218"/>
      <c r="T71" s="218"/>
      <c r="U71" s="218"/>
      <c r="V71" s="218"/>
      <c r="W71" s="218"/>
      <c r="X71" s="218"/>
      <c r="Y71" s="218"/>
      <c r="Z71" s="218"/>
    </row>
    <row r="72" spans="1:26" ht="12.75" customHeight="1">
      <c r="A72" s="218"/>
      <c r="B72" s="239">
        <v>7</v>
      </c>
      <c r="C72" s="676" t="s">
        <v>126</v>
      </c>
      <c r="D72" s="604"/>
      <c r="E72" s="605"/>
      <c r="F72" s="242"/>
      <c r="G72" s="242"/>
      <c r="H72" s="242"/>
      <c r="I72" s="242"/>
      <c r="J72" s="242"/>
      <c r="K72" s="242"/>
      <c r="L72" s="242"/>
      <c r="M72" s="294"/>
      <c r="N72" s="294"/>
      <c r="O72" s="294"/>
      <c r="P72" s="293" t="s">
        <v>140</v>
      </c>
      <c r="Q72" s="218"/>
      <c r="R72" s="218"/>
      <c r="S72" s="218"/>
      <c r="T72" s="218"/>
      <c r="U72" s="218"/>
      <c r="V72" s="218"/>
      <c r="W72" s="218"/>
      <c r="X72" s="218"/>
      <c r="Y72" s="218"/>
      <c r="Z72" s="218"/>
    </row>
    <row r="73" spans="1:26" ht="12.75" customHeight="1">
      <c r="A73" s="218"/>
      <c r="B73" s="239">
        <v>8</v>
      </c>
      <c r="C73" s="676" t="s">
        <v>127</v>
      </c>
      <c r="D73" s="604"/>
      <c r="E73" s="605"/>
      <c r="F73" s="242"/>
      <c r="G73" s="242"/>
      <c r="H73" s="242"/>
      <c r="I73" s="242"/>
      <c r="J73" s="242"/>
      <c r="K73" s="242"/>
      <c r="L73" s="242"/>
      <c r="M73" s="294"/>
      <c r="N73" s="294"/>
      <c r="O73" s="294"/>
      <c r="P73" s="293" t="s">
        <v>140</v>
      </c>
      <c r="Q73" s="218"/>
      <c r="R73" s="218"/>
      <c r="S73" s="218"/>
      <c r="T73" s="218"/>
      <c r="U73" s="218"/>
      <c r="V73" s="218"/>
      <c r="W73" s="218"/>
      <c r="X73" s="218"/>
      <c r="Y73" s="218"/>
      <c r="Z73" s="218"/>
    </row>
    <row r="74" spans="1:26" ht="12.75" customHeight="1">
      <c r="A74" s="218"/>
      <c r="B74" s="239">
        <v>9</v>
      </c>
      <c r="C74" s="676" t="s">
        <v>128</v>
      </c>
      <c r="D74" s="604"/>
      <c r="E74" s="605"/>
      <c r="F74" s="242" t="s">
        <v>129</v>
      </c>
      <c r="G74" s="242"/>
      <c r="H74" s="242"/>
      <c r="I74" s="242"/>
      <c r="J74" s="242"/>
      <c r="K74" s="242"/>
      <c r="L74" s="242"/>
      <c r="M74" s="294"/>
      <c r="N74" s="294"/>
      <c r="O74" s="294" t="s">
        <v>129</v>
      </c>
      <c r="P74" s="293" t="s">
        <v>140</v>
      </c>
      <c r="Q74" s="218"/>
      <c r="R74" s="218"/>
      <c r="S74" s="218"/>
      <c r="T74" s="218"/>
      <c r="U74" s="218"/>
      <c r="V74" s="218"/>
      <c r="W74" s="218"/>
      <c r="X74" s="218"/>
      <c r="Y74" s="218"/>
      <c r="Z74" s="218"/>
    </row>
    <row r="75" spans="1:26" ht="12.75" customHeight="1">
      <c r="A75" s="218"/>
      <c r="B75" s="239">
        <v>10</v>
      </c>
      <c r="C75" s="676" t="s">
        <v>131</v>
      </c>
      <c r="D75" s="604"/>
      <c r="E75" s="605"/>
      <c r="F75" s="242"/>
      <c r="G75" s="242"/>
      <c r="H75" s="242"/>
      <c r="I75" s="242"/>
      <c r="J75" s="242"/>
      <c r="K75" s="242"/>
      <c r="L75" s="242"/>
      <c r="M75" s="294"/>
      <c r="N75" s="294"/>
      <c r="O75" s="294"/>
      <c r="P75" s="293" t="s">
        <v>140</v>
      </c>
      <c r="Q75" s="218"/>
      <c r="R75" s="218"/>
      <c r="S75" s="218"/>
      <c r="T75" s="218"/>
      <c r="U75" s="218"/>
      <c r="V75" s="218"/>
      <c r="W75" s="218"/>
      <c r="X75" s="218"/>
      <c r="Y75" s="218"/>
      <c r="Z75" s="218"/>
    </row>
    <row r="76" spans="1:26" ht="12.75" customHeight="1">
      <c r="A76" s="295"/>
      <c r="B76" s="673" t="s">
        <v>132</v>
      </c>
      <c r="C76" s="604"/>
      <c r="D76" s="604"/>
      <c r="E76" s="605"/>
      <c r="F76" s="289">
        <f t="shared" ref="F76:O76" si="13">SUM(F63:F75)</f>
        <v>37.5</v>
      </c>
      <c r="G76" s="289">
        <f t="shared" si="13"/>
        <v>37</v>
      </c>
      <c r="H76" s="289">
        <f t="shared" si="13"/>
        <v>38.5</v>
      </c>
      <c r="I76" s="289">
        <f t="shared" si="13"/>
        <v>38</v>
      </c>
      <c r="J76" s="289">
        <f t="shared" si="13"/>
        <v>38.5</v>
      </c>
      <c r="K76" s="289">
        <f t="shared" si="13"/>
        <v>38</v>
      </c>
      <c r="L76" s="289">
        <f t="shared" si="13"/>
        <v>37</v>
      </c>
      <c r="M76" s="289">
        <f t="shared" si="13"/>
        <v>37</v>
      </c>
      <c r="N76" s="289">
        <f t="shared" si="13"/>
        <v>31</v>
      </c>
      <c r="O76" s="289">
        <f t="shared" si="13"/>
        <v>31</v>
      </c>
      <c r="P76" s="290">
        <f>SUM(F76:O76)</f>
        <v>363.5</v>
      </c>
      <c r="Q76" s="295"/>
      <c r="R76" s="295"/>
      <c r="S76" s="295"/>
      <c r="T76" s="295"/>
      <c r="U76" s="295"/>
      <c r="V76" s="295"/>
      <c r="W76" s="295"/>
      <c r="X76" s="295"/>
      <c r="Y76" s="295"/>
      <c r="Z76" s="218"/>
    </row>
    <row r="77" spans="1:26" ht="12.75" customHeight="1">
      <c r="A77" s="295"/>
      <c r="B77" s="231"/>
      <c r="C77" s="674" t="s">
        <v>246</v>
      </c>
      <c r="D77" s="675"/>
      <c r="E77" s="295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95"/>
      <c r="R77" s="295"/>
      <c r="S77" s="295"/>
      <c r="T77" s="295"/>
      <c r="U77" s="295"/>
      <c r="V77" s="295"/>
      <c r="W77" s="295"/>
      <c r="X77" s="295"/>
      <c r="Y77" s="295"/>
      <c r="Z77" s="218"/>
    </row>
    <row r="78" spans="1:26" ht="12.75" customHeight="1">
      <c r="A78" s="295"/>
      <c r="B78" s="231"/>
      <c r="C78" s="295" t="s">
        <v>77</v>
      </c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18"/>
    </row>
    <row r="79" spans="1:26" ht="12.75" customHeight="1">
      <c r="A79" s="218"/>
      <c r="B79" s="218"/>
      <c r="C79" s="218" t="s">
        <v>137</v>
      </c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</row>
    <row r="80" spans="1:26" ht="12.75" customHeight="1">
      <c r="A80" s="218"/>
      <c r="B80" s="218"/>
      <c r="C80" s="218"/>
      <c r="D80" s="218"/>
      <c r="E80" s="218"/>
      <c r="F80" s="608" t="s">
        <v>78</v>
      </c>
      <c r="G80" s="604"/>
      <c r="H80" s="604"/>
      <c r="I80" s="604"/>
      <c r="J80" s="604"/>
      <c r="K80" s="604"/>
      <c r="L80" s="604"/>
      <c r="M80" s="604"/>
      <c r="N80" s="604"/>
      <c r="O80" s="605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</row>
    <row r="81" spans="1:26" ht="12.75" customHeight="1">
      <c r="A81" s="218"/>
      <c r="B81" s="218"/>
      <c r="C81" s="218"/>
      <c r="D81" s="218"/>
      <c r="E81" s="218"/>
      <c r="F81" s="609">
        <v>34</v>
      </c>
      <c r="G81" s="605"/>
      <c r="H81" s="609">
        <v>35</v>
      </c>
      <c r="I81" s="605"/>
      <c r="J81" s="609">
        <v>36</v>
      </c>
      <c r="K81" s="605"/>
      <c r="L81" s="609">
        <v>35</v>
      </c>
      <c r="M81" s="605"/>
      <c r="N81" s="609">
        <v>27</v>
      </c>
      <c r="O81" s="605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</row>
    <row r="82" spans="1:26" ht="12.75" customHeight="1">
      <c r="A82" s="218"/>
      <c r="B82" s="218"/>
      <c r="C82" s="218"/>
      <c r="D82" s="218"/>
      <c r="E82" s="21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18"/>
      <c r="Q82" s="218"/>
      <c r="R82" s="218"/>
      <c r="S82" s="218"/>
      <c r="T82" s="218"/>
      <c r="U82" s="218"/>
      <c r="V82" s="218"/>
      <c r="W82" s="218"/>
      <c r="X82" s="218"/>
      <c r="Y82" s="218"/>
      <c r="Z82" s="218"/>
    </row>
    <row r="83" spans="1:26" ht="12.75" customHeight="1">
      <c r="A83" s="218"/>
      <c r="B83" s="218"/>
      <c r="C83" s="221"/>
      <c r="D83" s="221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</row>
    <row r="84" spans="1:26" ht="12.75" customHeight="1">
      <c r="A84" s="218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</row>
    <row r="85" spans="1:26" ht="12.75" customHeight="1">
      <c r="A85" s="218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</row>
    <row r="86" spans="1:26" ht="12.75" customHeight="1">
      <c r="A86" s="218"/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8"/>
    </row>
    <row r="87" spans="1:26" ht="12.75" customHeight="1">
      <c r="A87" s="218"/>
      <c r="B87" s="218"/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</row>
    <row r="88" spans="1:26" ht="12.75" customHeight="1">
      <c r="A88" s="218"/>
      <c r="B88" s="218"/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18"/>
    </row>
    <row r="89" spans="1:26" ht="12.75" customHeight="1">
      <c r="A89" s="218"/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</row>
    <row r="90" spans="1:26" ht="12.75" customHeight="1">
      <c r="A90" s="218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</row>
    <row r="91" spans="1:26" ht="12.75" customHeight="1">
      <c r="A91" s="218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</row>
    <row r="92" spans="1:26" ht="12.75" customHeight="1">
      <c r="A92" s="218"/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</row>
    <row r="93" spans="1:26" ht="12.75" customHeight="1">
      <c r="A93" s="218"/>
      <c r="B93" s="218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</row>
    <row r="94" spans="1:26" ht="12.75" customHeight="1">
      <c r="A94" s="218"/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</row>
    <row r="95" spans="1:26" ht="12.75" customHeight="1">
      <c r="A95" s="218"/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</row>
    <row r="96" spans="1:26" ht="12.75" customHeight="1">
      <c r="A96" s="218"/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</row>
    <row r="97" spans="1:26" ht="12.75" customHeight="1">
      <c r="A97" s="218"/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</row>
    <row r="98" spans="1:26" ht="12.75" customHeight="1">
      <c r="A98" s="218"/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</row>
    <row r="99" spans="1:26" ht="12.75" customHeight="1">
      <c r="A99" s="218"/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</row>
    <row r="100" spans="1:26" ht="12.75" customHeight="1">
      <c r="A100" s="218"/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</row>
    <row r="101" spans="1:26" ht="12.75" customHeight="1">
      <c r="A101" s="218"/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</row>
    <row r="102" spans="1:26" ht="12.75" customHeight="1">
      <c r="A102" s="218"/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</row>
    <row r="103" spans="1:26" ht="12.75" customHeight="1">
      <c r="A103" s="218"/>
      <c r="B103" s="218"/>
      <c r="C103" s="218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</row>
    <row r="104" spans="1:26" ht="12.75" customHeight="1">
      <c r="A104" s="218"/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</row>
    <row r="105" spans="1:26" ht="12.75" customHeight="1">
      <c r="A105" s="218"/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</row>
    <row r="106" spans="1:26" ht="12.75" customHeight="1">
      <c r="A106" s="218"/>
      <c r="B106" s="218"/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</row>
    <row r="107" spans="1:26" ht="12.75" customHeight="1">
      <c r="A107" s="218"/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</row>
    <row r="108" spans="1:26" ht="12.75" customHeight="1">
      <c r="A108" s="218"/>
      <c r="B108" s="218"/>
      <c r="C108" s="218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</row>
    <row r="109" spans="1:26" ht="12.75" customHeight="1">
      <c r="A109" s="218"/>
      <c r="B109" s="218"/>
      <c r="C109" s="218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  <c r="Y109" s="218"/>
      <c r="Z109" s="218"/>
    </row>
    <row r="110" spans="1:26" ht="12.75" customHeight="1">
      <c r="A110" s="218"/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</row>
    <row r="111" spans="1:26" ht="12.75" customHeight="1">
      <c r="A111" s="218"/>
      <c r="B111" s="218"/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</row>
    <row r="112" spans="1:26" ht="12.75" customHeight="1">
      <c r="A112" s="218"/>
      <c r="B112" s="218"/>
      <c r="C112" s="218"/>
      <c r="D112" s="218"/>
      <c r="E112" s="218"/>
      <c r="F112" s="218"/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</row>
    <row r="113" spans="1:26" ht="12.75" customHeight="1">
      <c r="A113" s="218"/>
      <c r="B113" s="218"/>
      <c r="C113" s="218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</row>
    <row r="114" spans="1:26" ht="12.75" customHeight="1">
      <c r="A114" s="218"/>
      <c r="B114" s="218"/>
      <c r="C114" s="218"/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</row>
    <row r="115" spans="1:26" ht="12.75" customHeight="1">
      <c r="A115" s="218"/>
      <c r="B115" s="218"/>
      <c r="C115" s="218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</row>
    <row r="116" spans="1:26" ht="12.75" customHeight="1">
      <c r="A116" s="218"/>
      <c r="B116" s="218"/>
      <c r="C116" s="218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</row>
    <row r="117" spans="1:26" ht="12.75" customHeight="1">
      <c r="A117" s="218"/>
      <c r="B117" s="218"/>
      <c r="C117" s="218"/>
      <c r="D117" s="218"/>
      <c r="E117" s="218"/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</row>
    <row r="118" spans="1:26" ht="12.75" customHeight="1">
      <c r="A118" s="218"/>
      <c r="B118" s="218"/>
      <c r="C118" s="218"/>
      <c r="D118" s="218"/>
      <c r="E118" s="218"/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</row>
    <row r="119" spans="1:26" ht="12.75" customHeight="1">
      <c r="A119" s="218"/>
      <c r="B119" s="218"/>
      <c r="C119" s="218"/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</row>
    <row r="120" spans="1:26" ht="12.75" customHeight="1">
      <c r="A120" s="218"/>
      <c r="B120" s="218"/>
      <c r="C120" s="218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</row>
    <row r="121" spans="1:26" ht="12.75" customHeight="1">
      <c r="A121" s="218"/>
      <c r="B121" s="218"/>
      <c r="C121" s="218"/>
      <c r="D121" s="218"/>
      <c r="E121" s="218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</row>
    <row r="122" spans="1:26" ht="12.75" customHeight="1">
      <c r="A122" s="218"/>
      <c r="B122" s="218"/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</row>
    <row r="123" spans="1:26" ht="12.75" customHeight="1">
      <c r="A123" s="218"/>
      <c r="B123" s="218"/>
      <c r="C123" s="218"/>
      <c r="D123" s="218"/>
      <c r="E123" s="218"/>
      <c r="F123" s="218"/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</row>
    <row r="124" spans="1:26" ht="12.75" customHeight="1">
      <c r="A124" s="218"/>
      <c r="B124" s="218"/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</row>
    <row r="125" spans="1:26" ht="12.75" customHeight="1">
      <c r="A125" s="218"/>
      <c r="B125" s="218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</row>
    <row r="126" spans="1:26" ht="12.75" customHeight="1">
      <c r="A126" s="218"/>
      <c r="B126" s="218"/>
      <c r="C126" s="218"/>
      <c r="D126" s="218"/>
      <c r="E126" s="218"/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</row>
    <row r="127" spans="1:26" ht="12.75" customHeight="1">
      <c r="A127" s="218"/>
      <c r="B127" s="218"/>
      <c r="C127" s="218"/>
      <c r="D127" s="218"/>
      <c r="E127" s="218"/>
      <c r="F127" s="218"/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</row>
    <row r="128" spans="1:26" ht="12.75" customHeight="1">
      <c r="A128" s="218"/>
      <c r="B128" s="218"/>
      <c r="C128" s="218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</row>
    <row r="129" spans="1:26" ht="12.75" customHeight="1">
      <c r="A129" s="218"/>
      <c r="B129" s="218"/>
      <c r="C129" s="218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</row>
    <row r="130" spans="1:26" ht="12.75" customHeight="1">
      <c r="A130" s="218"/>
      <c r="B130" s="218"/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  <c r="Y130" s="218"/>
      <c r="Z130" s="218"/>
    </row>
    <row r="131" spans="1:26" ht="12.75" customHeight="1">
      <c r="A131" s="218"/>
      <c r="B131" s="218"/>
      <c r="C131" s="218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</row>
    <row r="132" spans="1:26" ht="12.75" customHeight="1">
      <c r="A132" s="218"/>
      <c r="B132" s="218"/>
      <c r="C132" s="218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</row>
    <row r="133" spans="1:26" ht="12.75" customHeight="1">
      <c r="A133" s="218"/>
      <c r="B133" s="218"/>
      <c r="C133" s="218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</row>
    <row r="134" spans="1:26" ht="12.75" customHeight="1">
      <c r="A134" s="218"/>
      <c r="B134" s="218"/>
      <c r="C134" s="218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8"/>
      <c r="Z134" s="218"/>
    </row>
    <row r="135" spans="1:26" ht="12.75" customHeight="1">
      <c r="A135" s="218"/>
      <c r="B135" s="218"/>
      <c r="C135" s="218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8"/>
      <c r="Z135" s="218"/>
    </row>
    <row r="136" spans="1:26" ht="12.75" customHeight="1">
      <c r="A136" s="218"/>
      <c r="B136" s="218"/>
      <c r="C136" s="218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  <c r="X136" s="218"/>
      <c r="Y136" s="218"/>
      <c r="Z136" s="218"/>
    </row>
    <row r="137" spans="1:26" ht="12.75" customHeight="1">
      <c r="A137" s="218"/>
      <c r="B137" s="218"/>
      <c r="C137" s="218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  <c r="X137" s="218"/>
      <c r="Y137" s="218"/>
      <c r="Z137" s="218"/>
    </row>
    <row r="138" spans="1:26" ht="12.75" customHeight="1">
      <c r="A138" s="218"/>
      <c r="B138" s="218"/>
      <c r="C138" s="218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  <c r="X138" s="218"/>
      <c r="Y138" s="218"/>
      <c r="Z138" s="218"/>
    </row>
    <row r="139" spans="1:26" ht="12.75" customHeight="1">
      <c r="A139" s="218"/>
      <c r="B139" s="218"/>
      <c r="C139" s="218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  <c r="X139" s="218"/>
      <c r="Y139" s="218"/>
      <c r="Z139" s="218"/>
    </row>
    <row r="140" spans="1:26" ht="12.75" customHeight="1">
      <c r="A140" s="218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  <c r="Y140" s="218"/>
      <c r="Z140" s="218"/>
    </row>
    <row r="141" spans="1:26" ht="12.75" customHeight="1">
      <c r="A141" s="218"/>
      <c r="B141" s="218"/>
      <c r="C141" s="218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</row>
    <row r="142" spans="1:26" ht="12.75" customHeight="1">
      <c r="A142" s="218"/>
      <c r="B142" s="218"/>
      <c r="C142" s="218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</row>
    <row r="143" spans="1:26" ht="12.75" customHeight="1">
      <c r="A143" s="218"/>
      <c r="B143" s="218"/>
      <c r="C143" s="218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  <c r="Y143" s="218"/>
      <c r="Z143" s="218"/>
    </row>
    <row r="144" spans="1:26" ht="12.75" customHeight="1">
      <c r="A144" s="218"/>
      <c r="B144" s="218"/>
      <c r="C144" s="218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  <c r="X144" s="218"/>
      <c r="Y144" s="218"/>
      <c r="Z144" s="218"/>
    </row>
    <row r="145" spans="1:26" ht="12.75" customHeight="1">
      <c r="A145" s="218"/>
      <c r="B145" s="218"/>
      <c r="C145" s="218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  <c r="X145" s="218"/>
      <c r="Y145" s="218"/>
      <c r="Z145" s="218"/>
    </row>
    <row r="146" spans="1:26" ht="12.75" customHeight="1">
      <c r="A146" s="218"/>
      <c r="B146" s="218"/>
      <c r="C146" s="218"/>
      <c r="D146" s="218"/>
      <c r="E146" s="218"/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  <c r="X146" s="218"/>
      <c r="Y146" s="218"/>
      <c r="Z146" s="218"/>
    </row>
    <row r="147" spans="1:26" ht="12.75" customHeight="1">
      <c r="A147" s="218"/>
      <c r="B147" s="218"/>
      <c r="C147" s="218"/>
      <c r="D147" s="218"/>
      <c r="E147" s="218"/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  <c r="X147" s="218"/>
      <c r="Y147" s="218"/>
      <c r="Z147" s="218"/>
    </row>
    <row r="148" spans="1:26" ht="12.75" customHeight="1">
      <c r="A148" s="218"/>
      <c r="B148" s="218"/>
      <c r="C148" s="218"/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</row>
    <row r="149" spans="1:26" ht="12.75" customHeight="1">
      <c r="A149" s="218"/>
      <c r="B149" s="218"/>
      <c r="C149" s="218"/>
      <c r="D149" s="218"/>
      <c r="E149" s="218"/>
      <c r="F149" s="218"/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  <c r="X149" s="218"/>
      <c r="Y149" s="218"/>
      <c r="Z149" s="218"/>
    </row>
    <row r="150" spans="1:26" ht="12.75" customHeight="1">
      <c r="A150" s="218"/>
      <c r="B150" s="218"/>
      <c r="C150" s="218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  <c r="X150" s="218"/>
      <c r="Y150" s="218"/>
      <c r="Z150" s="218"/>
    </row>
    <row r="151" spans="1:26" ht="12.75" customHeight="1">
      <c r="A151" s="218"/>
      <c r="B151" s="218"/>
      <c r="C151" s="218"/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  <c r="X151" s="218"/>
      <c r="Y151" s="218"/>
      <c r="Z151" s="218"/>
    </row>
    <row r="152" spans="1:26" ht="12.75" customHeight="1">
      <c r="A152" s="218"/>
      <c r="B152" s="218"/>
      <c r="C152" s="218"/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  <c r="X152" s="218"/>
      <c r="Y152" s="218"/>
      <c r="Z152" s="218"/>
    </row>
    <row r="153" spans="1:26" ht="12.75" customHeight="1">
      <c r="A153" s="218"/>
      <c r="B153" s="218"/>
      <c r="C153" s="218"/>
      <c r="D153" s="218"/>
      <c r="E153" s="218"/>
      <c r="F153" s="218"/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  <c r="X153" s="218"/>
      <c r="Y153" s="218"/>
      <c r="Z153" s="218"/>
    </row>
    <row r="154" spans="1:26" ht="12.75" customHeight="1">
      <c r="A154" s="218"/>
      <c r="B154" s="218"/>
      <c r="C154" s="218"/>
      <c r="D154" s="218"/>
      <c r="E154" s="218"/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8"/>
      <c r="S154" s="218"/>
      <c r="T154" s="218"/>
      <c r="U154" s="218"/>
      <c r="V154" s="218"/>
      <c r="W154" s="218"/>
      <c r="X154" s="218"/>
      <c r="Y154" s="218"/>
      <c r="Z154" s="218"/>
    </row>
    <row r="155" spans="1:26" ht="12.75" customHeight="1">
      <c r="A155" s="218"/>
      <c r="B155" s="218"/>
      <c r="C155" s="218"/>
      <c r="D155" s="218"/>
      <c r="E155" s="218"/>
      <c r="F155" s="218"/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  <c r="X155" s="218"/>
      <c r="Y155" s="218"/>
      <c r="Z155" s="218"/>
    </row>
    <row r="156" spans="1:26" ht="12.75" customHeight="1">
      <c r="A156" s="218"/>
      <c r="B156" s="218"/>
      <c r="C156" s="218"/>
      <c r="D156" s="218"/>
      <c r="E156" s="218"/>
      <c r="F156" s="218"/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/>
      <c r="S156" s="218"/>
      <c r="T156" s="218"/>
      <c r="U156" s="218"/>
      <c r="V156" s="218"/>
      <c r="W156" s="218"/>
      <c r="X156" s="218"/>
      <c r="Y156" s="218"/>
      <c r="Z156" s="218"/>
    </row>
    <row r="157" spans="1:26" ht="12.75" customHeight="1">
      <c r="A157" s="218"/>
      <c r="B157" s="218"/>
      <c r="C157" s="218"/>
      <c r="D157" s="218"/>
      <c r="E157" s="218"/>
      <c r="F157" s="218"/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18"/>
      <c r="R157" s="218"/>
      <c r="S157" s="218"/>
      <c r="T157" s="218"/>
      <c r="U157" s="218"/>
      <c r="V157" s="218"/>
      <c r="W157" s="218"/>
      <c r="X157" s="218"/>
      <c r="Y157" s="218"/>
      <c r="Z157" s="218"/>
    </row>
    <row r="158" spans="1:26" ht="12.75" customHeight="1">
      <c r="A158" s="218"/>
      <c r="B158" s="218"/>
      <c r="C158" s="218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  <c r="X158" s="218"/>
      <c r="Y158" s="218"/>
      <c r="Z158" s="218"/>
    </row>
    <row r="159" spans="1:26" ht="12.75" customHeight="1">
      <c r="A159" s="218"/>
      <c r="B159" s="218"/>
      <c r="C159" s="218"/>
      <c r="D159" s="218"/>
      <c r="E159" s="218"/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  <c r="X159" s="218"/>
      <c r="Y159" s="218"/>
      <c r="Z159" s="218"/>
    </row>
    <row r="160" spans="1:26" ht="12.75" customHeight="1">
      <c r="A160" s="218"/>
      <c r="B160" s="218"/>
      <c r="C160" s="218"/>
      <c r="D160" s="218"/>
      <c r="E160" s="218"/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8"/>
      <c r="S160" s="218"/>
      <c r="T160" s="218"/>
      <c r="U160" s="218"/>
      <c r="V160" s="218"/>
      <c r="W160" s="218"/>
      <c r="X160" s="218"/>
      <c r="Y160" s="218"/>
      <c r="Z160" s="218"/>
    </row>
    <row r="161" spans="1:26" ht="12.75" customHeight="1">
      <c r="A161" s="218"/>
      <c r="B161" s="218"/>
      <c r="C161" s="218"/>
      <c r="D161" s="218"/>
      <c r="E161" s="218"/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  <c r="Q161" s="218"/>
      <c r="R161" s="218"/>
      <c r="S161" s="218"/>
      <c r="T161" s="218"/>
      <c r="U161" s="218"/>
      <c r="V161" s="218"/>
      <c r="W161" s="218"/>
      <c r="X161" s="218"/>
      <c r="Y161" s="218"/>
      <c r="Z161" s="218"/>
    </row>
    <row r="162" spans="1:26" ht="12.75" customHeight="1">
      <c r="A162" s="218"/>
      <c r="B162" s="218"/>
      <c r="C162" s="218"/>
      <c r="D162" s="218"/>
      <c r="E162" s="218"/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218"/>
      <c r="X162" s="218"/>
      <c r="Y162" s="218"/>
      <c r="Z162" s="218"/>
    </row>
    <row r="163" spans="1:26" ht="12.75" customHeight="1">
      <c r="A163" s="218"/>
      <c r="B163" s="218"/>
      <c r="C163" s="218"/>
      <c r="D163" s="218"/>
      <c r="E163" s="218"/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8"/>
      <c r="W163" s="218"/>
      <c r="X163" s="218"/>
      <c r="Y163" s="218"/>
      <c r="Z163" s="218"/>
    </row>
    <row r="164" spans="1:26" ht="12.75" customHeight="1">
      <c r="A164" s="218"/>
      <c r="B164" s="218"/>
      <c r="C164" s="218"/>
      <c r="D164" s="218"/>
      <c r="E164" s="218"/>
      <c r="F164" s="218"/>
      <c r="G164" s="218"/>
      <c r="H164" s="218"/>
      <c r="I164" s="218"/>
      <c r="J164" s="218"/>
      <c r="K164" s="218"/>
      <c r="L164" s="218"/>
      <c r="M164" s="218"/>
      <c r="N164" s="218"/>
      <c r="O164" s="218"/>
      <c r="P164" s="218"/>
      <c r="Q164" s="218"/>
      <c r="R164" s="218"/>
      <c r="S164" s="218"/>
      <c r="T164" s="218"/>
      <c r="U164" s="218"/>
      <c r="V164" s="218"/>
      <c r="W164" s="218"/>
      <c r="X164" s="218"/>
      <c r="Y164" s="218"/>
      <c r="Z164" s="218"/>
    </row>
    <row r="165" spans="1:26" ht="12.75" customHeight="1">
      <c r="A165" s="218"/>
      <c r="B165" s="218"/>
      <c r="C165" s="218"/>
      <c r="D165" s="218"/>
      <c r="E165" s="218"/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  <c r="R165" s="218"/>
      <c r="S165" s="218"/>
      <c r="T165" s="218"/>
      <c r="U165" s="218"/>
      <c r="V165" s="218"/>
      <c r="W165" s="218"/>
      <c r="X165" s="218"/>
      <c r="Y165" s="218"/>
      <c r="Z165" s="218"/>
    </row>
    <row r="166" spans="1:26" ht="12.75" customHeight="1">
      <c r="A166" s="218"/>
      <c r="B166" s="218"/>
      <c r="C166" s="218"/>
      <c r="D166" s="218"/>
      <c r="E166" s="218"/>
      <c r="F166" s="218"/>
      <c r="G166" s="218"/>
      <c r="H166" s="218"/>
      <c r="I166" s="218"/>
      <c r="J166" s="218"/>
      <c r="K166" s="218"/>
      <c r="L166" s="218"/>
      <c r="M166" s="218"/>
      <c r="N166" s="218"/>
      <c r="O166" s="218"/>
      <c r="P166" s="218"/>
      <c r="Q166" s="218"/>
      <c r="R166" s="218"/>
      <c r="S166" s="218"/>
      <c r="T166" s="218"/>
      <c r="U166" s="218"/>
      <c r="V166" s="218"/>
      <c r="W166" s="218"/>
      <c r="X166" s="218"/>
      <c r="Y166" s="218"/>
      <c r="Z166" s="218"/>
    </row>
    <row r="167" spans="1:26" ht="12.75" customHeight="1">
      <c r="A167" s="218"/>
      <c r="B167" s="218"/>
      <c r="C167" s="218"/>
      <c r="D167" s="218"/>
      <c r="E167" s="218"/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  <c r="X167" s="218"/>
      <c r="Y167" s="218"/>
      <c r="Z167" s="218"/>
    </row>
    <row r="168" spans="1:26" ht="12.75" customHeight="1">
      <c r="A168" s="218"/>
      <c r="B168" s="218"/>
      <c r="C168" s="218"/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  <c r="X168" s="218"/>
      <c r="Y168" s="218"/>
      <c r="Z168" s="218"/>
    </row>
    <row r="169" spans="1:26" ht="12.75" customHeight="1">
      <c r="A169" s="218"/>
      <c r="B169" s="218"/>
      <c r="C169" s="218"/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  <c r="X169" s="218"/>
      <c r="Y169" s="218"/>
      <c r="Z169" s="218"/>
    </row>
    <row r="170" spans="1:26" ht="12.75" customHeight="1">
      <c r="A170" s="218"/>
      <c r="B170" s="218"/>
      <c r="C170" s="218"/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  <c r="X170" s="218"/>
      <c r="Y170" s="218"/>
      <c r="Z170" s="218"/>
    </row>
    <row r="171" spans="1:26" ht="12.75" customHeight="1">
      <c r="A171" s="218"/>
      <c r="B171" s="218"/>
      <c r="C171" s="218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</row>
    <row r="172" spans="1:26" ht="12.75" customHeight="1">
      <c r="A172" s="218"/>
      <c r="B172" s="218"/>
      <c r="C172" s="218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18"/>
      <c r="Y172" s="218"/>
      <c r="Z172" s="218"/>
    </row>
    <row r="173" spans="1:26" ht="12.75" customHeight="1">
      <c r="A173" s="218"/>
      <c r="B173" s="218"/>
      <c r="C173" s="218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  <c r="X173" s="218"/>
      <c r="Y173" s="218"/>
      <c r="Z173" s="218"/>
    </row>
    <row r="174" spans="1:26" ht="12.75" customHeight="1">
      <c r="A174" s="218"/>
      <c r="B174" s="218"/>
      <c r="C174" s="218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  <c r="X174" s="218"/>
      <c r="Y174" s="218"/>
      <c r="Z174" s="218"/>
    </row>
    <row r="175" spans="1:26" ht="12.75" customHeight="1">
      <c r="A175" s="218"/>
      <c r="B175" s="218"/>
      <c r="C175" s="218"/>
      <c r="D175" s="218"/>
      <c r="E175" s="218"/>
      <c r="F175" s="218"/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218"/>
      <c r="W175" s="218"/>
      <c r="X175" s="218"/>
      <c r="Y175" s="218"/>
      <c r="Z175" s="218"/>
    </row>
    <row r="176" spans="1:26" ht="12.75" customHeight="1">
      <c r="A176" s="218"/>
      <c r="B176" s="218"/>
      <c r="C176" s="218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  <c r="X176" s="218"/>
      <c r="Y176" s="218"/>
      <c r="Z176" s="218"/>
    </row>
    <row r="177" spans="1:26" ht="12.75" customHeight="1">
      <c r="A177" s="218"/>
      <c r="B177" s="218"/>
      <c r="C177" s="218"/>
      <c r="D177" s="218"/>
      <c r="E177" s="218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  <c r="X177" s="218"/>
      <c r="Y177" s="218"/>
      <c r="Z177" s="218"/>
    </row>
    <row r="178" spans="1:26" ht="12.75" customHeight="1">
      <c r="A178" s="218"/>
      <c r="B178" s="218"/>
      <c r="C178" s="218"/>
      <c r="D178" s="218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  <c r="X178" s="218"/>
      <c r="Y178" s="218"/>
      <c r="Z178" s="218"/>
    </row>
    <row r="179" spans="1:26" ht="12.75" customHeight="1">
      <c r="A179" s="218"/>
      <c r="B179" s="218"/>
      <c r="C179" s="218"/>
      <c r="D179" s="218"/>
      <c r="E179" s="218"/>
      <c r="F179" s="218"/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  <c r="X179" s="218"/>
      <c r="Y179" s="218"/>
      <c r="Z179" s="218"/>
    </row>
    <row r="180" spans="1:26" ht="12.75" customHeight="1">
      <c r="A180" s="218"/>
      <c r="B180" s="218"/>
      <c r="C180" s="218"/>
      <c r="D180" s="218"/>
      <c r="E180" s="218"/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/>
      <c r="S180" s="218"/>
      <c r="T180" s="218"/>
      <c r="U180" s="218"/>
      <c r="V180" s="218"/>
      <c r="W180" s="218"/>
      <c r="X180" s="218"/>
      <c r="Y180" s="218"/>
      <c r="Z180" s="218"/>
    </row>
    <row r="181" spans="1:26" ht="12.75" customHeight="1">
      <c r="A181" s="218"/>
      <c r="B181" s="218"/>
      <c r="C181" s="218"/>
      <c r="D181" s="218"/>
      <c r="E181" s="218"/>
      <c r="F181" s="218"/>
      <c r="G181" s="218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  <c r="R181" s="218"/>
      <c r="S181" s="218"/>
      <c r="T181" s="218"/>
      <c r="U181" s="218"/>
      <c r="V181" s="218"/>
      <c r="W181" s="218"/>
      <c r="X181" s="218"/>
      <c r="Y181" s="218"/>
      <c r="Z181" s="218"/>
    </row>
    <row r="182" spans="1:26" ht="12.75" customHeight="1">
      <c r="A182" s="218"/>
      <c r="B182" s="218"/>
      <c r="C182" s="218"/>
      <c r="D182" s="218"/>
      <c r="E182" s="218"/>
      <c r="F182" s="218"/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218"/>
      <c r="W182" s="218"/>
      <c r="X182" s="218"/>
      <c r="Y182" s="218"/>
      <c r="Z182" s="218"/>
    </row>
    <row r="183" spans="1:26" ht="12.75" customHeight="1">
      <c r="A183" s="218"/>
      <c r="B183" s="218"/>
      <c r="C183" s="218"/>
      <c r="D183" s="218"/>
      <c r="E183" s="218"/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  <c r="R183" s="218"/>
      <c r="S183" s="218"/>
      <c r="T183" s="218"/>
      <c r="U183" s="218"/>
      <c r="V183" s="218"/>
      <c r="W183" s="218"/>
      <c r="X183" s="218"/>
      <c r="Y183" s="218"/>
      <c r="Z183" s="218"/>
    </row>
    <row r="184" spans="1:26" ht="12.75" customHeight="1">
      <c r="A184" s="218"/>
      <c r="B184" s="218"/>
      <c r="C184" s="218"/>
      <c r="D184" s="218"/>
      <c r="E184" s="218"/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18"/>
      <c r="S184" s="218"/>
      <c r="T184" s="218"/>
      <c r="U184" s="218"/>
      <c r="V184" s="218"/>
      <c r="W184" s="218"/>
      <c r="X184" s="218"/>
      <c r="Y184" s="218"/>
      <c r="Z184" s="218"/>
    </row>
    <row r="185" spans="1:26" ht="12.75" customHeight="1">
      <c r="A185" s="218"/>
      <c r="B185" s="218"/>
      <c r="C185" s="218"/>
      <c r="D185" s="218"/>
      <c r="E185" s="218"/>
      <c r="F185" s="218"/>
      <c r="G185" s="218"/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  <c r="X185" s="218"/>
      <c r="Y185" s="218"/>
      <c r="Z185" s="218"/>
    </row>
    <row r="186" spans="1:26" ht="12.75" customHeight="1">
      <c r="A186" s="218"/>
      <c r="B186" s="218"/>
      <c r="C186" s="218"/>
      <c r="D186" s="218"/>
      <c r="E186" s="218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218"/>
      <c r="W186" s="218"/>
      <c r="X186" s="218"/>
      <c r="Y186" s="218"/>
      <c r="Z186" s="218"/>
    </row>
    <row r="187" spans="1:26" ht="12.75" customHeight="1">
      <c r="A187" s="218"/>
      <c r="B187" s="218"/>
      <c r="C187" s="218"/>
      <c r="D187" s="218"/>
      <c r="E187" s="218"/>
      <c r="F187" s="218"/>
      <c r="G187" s="218"/>
      <c r="H187" s="218"/>
      <c r="I187" s="218"/>
      <c r="J187" s="218"/>
      <c r="K187" s="218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  <c r="X187" s="218"/>
      <c r="Y187" s="218"/>
      <c r="Z187" s="218"/>
    </row>
    <row r="188" spans="1:26" ht="12.75" customHeight="1">
      <c r="A188" s="218"/>
      <c r="B188" s="218"/>
      <c r="C188" s="218"/>
      <c r="D188" s="218"/>
      <c r="E188" s="218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  <c r="R188" s="218"/>
      <c r="S188" s="218"/>
      <c r="T188" s="218"/>
      <c r="U188" s="218"/>
      <c r="V188" s="218"/>
      <c r="W188" s="218"/>
      <c r="X188" s="218"/>
      <c r="Y188" s="218"/>
      <c r="Z188" s="218"/>
    </row>
    <row r="189" spans="1:26" ht="12.75" customHeight="1">
      <c r="A189" s="218"/>
      <c r="B189" s="218"/>
      <c r="C189" s="218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  <c r="Q189" s="218"/>
      <c r="R189" s="218"/>
      <c r="S189" s="218"/>
      <c r="T189" s="218"/>
      <c r="U189" s="218"/>
      <c r="V189" s="218"/>
      <c r="W189" s="218"/>
      <c r="X189" s="218"/>
      <c r="Y189" s="218"/>
      <c r="Z189" s="218"/>
    </row>
    <row r="190" spans="1:26" ht="12.75" customHeight="1">
      <c r="A190" s="218"/>
      <c r="B190" s="218"/>
      <c r="C190" s="218"/>
      <c r="D190" s="218"/>
      <c r="E190" s="218"/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  <c r="R190" s="218"/>
      <c r="S190" s="218"/>
      <c r="T190" s="218"/>
      <c r="U190" s="218"/>
      <c r="V190" s="218"/>
      <c r="W190" s="218"/>
      <c r="X190" s="218"/>
      <c r="Y190" s="218"/>
      <c r="Z190" s="218"/>
    </row>
    <row r="191" spans="1:26" ht="12.75" customHeight="1">
      <c r="A191" s="218"/>
      <c r="B191" s="218"/>
      <c r="C191" s="218"/>
      <c r="D191" s="218"/>
      <c r="E191" s="218"/>
      <c r="F191" s="218"/>
      <c r="G191" s="218"/>
      <c r="H191" s="218"/>
      <c r="I191" s="218"/>
      <c r="J191" s="218"/>
      <c r="K191" s="218"/>
      <c r="L191" s="218"/>
      <c r="M191" s="218"/>
      <c r="N191" s="218"/>
      <c r="O191" s="218"/>
      <c r="P191" s="218"/>
      <c r="Q191" s="218"/>
      <c r="R191" s="218"/>
      <c r="S191" s="218"/>
      <c r="T191" s="218"/>
      <c r="U191" s="218"/>
      <c r="V191" s="218"/>
      <c r="W191" s="218"/>
      <c r="X191" s="218"/>
      <c r="Y191" s="218"/>
      <c r="Z191" s="218"/>
    </row>
    <row r="192" spans="1:26" ht="12.75" customHeight="1">
      <c r="A192" s="218"/>
      <c r="B192" s="218"/>
      <c r="C192" s="218"/>
      <c r="D192" s="218"/>
      <c r="E192" s="218"/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  <c r="R192" s="218"/>
      <c r="S192" s="218"/>
      <c r="T192" s="218"/>
      <c r="U192" s="218"/>
      <c r="V192" s="218"/>
      <c r="W192" s="218"/>
      <c r="X192" s="218"/>
      <c r="Y192" s="218"/>
      <c r="Z192" s="218"/>
    </row>
    <row r="193" spans="1:26" ht="12.75" customHeight="1">
      <c r="A193" s="218"/>
      <c r="B193" s="218"/>
      <c r="C193" s="218"/>
      <c r="D193" s="218"/>
      <c r="E193" s="218"/>
      <c r="F193" s="218"/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  <c r="X193" s="218"/>
      <c r="Y193" s="218"/>
      <c r="Z193" s="218"/>
    </row>
    <row r="194" spans="1:26" ht="12.75" customHeight="1">
      <c r="A194" s="218"/>
      <c r="B194" s="218"/>
      <c r="C194" s="218"/>
      <c r="D194" s="218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218"/>
      <c r="W194" s="218"/>
      <c r="X194" s="218"/>
      <c r="Y194" s="218"/>
      <c r="Z194" s="218"/>
    </row>
    <row r="195" spans="1:26" ht="12.75" customHeight="1">
      <c r="A195" s="218"/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</row>
    <row r="196" spans="1:26" ht="12.75" customHeight="1">
      <c r="A196" s="218"/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</row>
    <row r="197" spans="1:26" ht="12.75" customHeight="1">
      <c r="A197" s="218"/>
      <c r="B197" s="218"/>
      <c r="C197" s="218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218"/>
      <c r="O197" s="218"/>
      <c r="P197" s="218"/>
      <c r="Q197" s="218"/>
      <c r="R197" s="218"/>
      <c r="S197" s="218"/>
      <c r="T197" s="218"/>
      <c r="U197" s="218"/>
      <c r="V197" s="218"/>
      <c r="W197" s="218"/>
      <c r="X197" s="218"/>
      <c r="Y197" s="218"/>
      <c r="Z197" s="218"/>
    </row>
    <row r="198" spans="1:26" ht="12.75" customHeight="1">
      <c r="A198" s="218"/>
      <c r="B198" s="218"/>
      <c r="C198" s="218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  <c r="X198" s="218"/>
      <c r="Y198" s="218"/>
      <c r="Z198" s="218"/>
    </row>
    <row r="199" spans="1:26" ht="12.75" customHeight="1">
      <c r="A199" s="218"/>
      <c r="B199" s="218"/>
      <c r="C199" s="218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8"/>
      <c r="Z199" s="218"/>
    </row>
    <row r="200" spans="1:26" ht="12.75" customHeight="1">
      <c r="A200" s="218"/>
      <c r="B200" s="218"/>
      <c r="C200" s="218"/>
      <c r="D200" s="218"/>
      <c r="E200" s="218"/>
      <c r="F200" s="218"/>
      <c r="G200" s="218"/>
      <c r="H200" s="218"/>
      <c r="I200" s="218"/>
      <c r="J200" s="218"/>
      <c r="K200" s="218"/>
      <c r="L200" s="218"/>
      <c r="M200" s="218"/>
      <c r="N200" s="218"/>
      <c r="O200" s="218"/>
      <c r="P200" s="218"/>
      <c r="Q200" s="218"/>
      <c r="R200" s="218"/>
      <c r="S200" s="218"/>
      <c r="T200" s="218"/>
      <c r="U200" s="218"/>
      <c r="V200" s="218"/>
      <c r="W200" s="218"/>
      <c r="X200" s="218"/>
      <c r="Y200" s="218"/>
      <c r="Z200" s="218"/>
    </row>
    <row r="201" spans="1:26" ht="12.75" customHeight="1">
      <c r="A201" s="218"/>
      <c r="B201" s="218"/>
      <c r="C201" s="218"/>
      <c r="D201" s="218"/>
      <c r="E201" s="218"/>
      <c r="F201" s="218"/>
      <c r="G201" s="218"/>
      <c r="H201" s="218"/>
      <c r="I201" s="218"/>
      <c r="J201" s="218"/>
      <c r="K201" s="218"/>
      <c r="L201" s="218"/>
      <c r="M201" s="218"/>
      <c r="N201" s="218"/>
      <c r="O201" s="218"/>
      <c r="P201" s="218"/>
      <c r="Q201" s="218"/>
      <c r="R201" s="218"/>
      <c r="S201" s="218"/>
      <c r="T201" s="218"/>
      <c r="U201" s="218"/>
      <c r="V201" s="218"/>
      <c r="W201" s="218"/>
      <c r="X201" s="218"/>
      <c r="Y201" s="218"/>
      <c r="Z201" s="218"/>
    </row>
    <row r="202" spans="1:26" ht="12.75" customHeight="1">
      <c r="A202" s="218"/>
      <c r="B202" s="218"/>
      <c r="C202" s="218"/>
      <c r="D202" s="218"/>
      <c r="E202" s="218"/>
      <c r="F202" s="218"/>
      <c r="G202" s="218"/>
      <c r="H202" s="218"/>
      <c r="I202" s="218"/>
      <c r="J202" s="218"/>
      <c r="K202" s="218"/>
      <c r="L202" s="218"/>
      <c r="M202" s="218"/>
      <c r="N202" s="218"/>
      <c r="O202" s="218"/>
      <c r="P202" s="218"/>
      <c r="Q202" s="218"/>
      <c r="R202" s="218"/>
      <c r="S202" s="218"/>
      <c r="T202" s="218"/>
      <c r="U202" s="218"/>
      <c r="V202" s="218"/>
      <c r="W202" s="218"/>
      <c r="X202" s="218"/>
      <c r="Y202" s="218"/>
      <c r="Z202" s="218"/>
    </row>
    <row r="203" spans="1:26" ht="12.75" customHeight="1">
      <c r="A203" s="218"/>
      <c r="B203" s="218"/>
      <c r="C203" s="218"/>
      <c r="D203" s="218"/>
      <c r="E203" s="218"/>
      <c r="F203" s="218"/>
      <c r="G203" s="218"/>
      <c r="H203" s="218"/>
      <c r="I203" s="218"/>
      <c r="J203" s="218"/>
      <c r="K203" s="218"/>
      <c r="L203" s="218"/>
      <c r="M203" s="218"/>
      <c r="N203" s="218"/>
      <c r="O203" s="218"/>
      <c r="P203" s="218"/>
      <c r="Q203" s="218"/>
      <c r="R203" s="218"/>
      <c r="S203" s="218"/>
      <c r="T203" s="218"/>
      <c r="U203" s="218"/>
      <c r="V203" s="218"/>
      <c r="W203" s="218"/>
      <c r="X203" s="218"/>
      <c r="Y203" s="218"/>
      <c r="Z203" s="218"/>
    </row>
    <row r="204" spans="1:26" ht="12.75" customHeight="1">
      <c r="A204" s="218"/>
      <c r="B204" s="218"/>
      <c r="C204" s="218"/>
      <c r="D204" s="218"/>
      <c r="E204" s="218"/>
      <c r="F204" s="218"/>
      <c r="G204" s="218"/>
      <c r="H204" s="218"/>
      <c r="I204" s="218"/>
      <c r="J204" s="218"/>
      <c r="K204" s="218"/>
      <c r="L204" s="218"/>
      <c r="M204" s="218"/>
      <c r="N204" s="218"/>
      <c r="O204" s="218"/>
      <c r="P204" s="218"/>
      <c r="Q204" s="218"/>
      <c r="R204" s="218"/>
      <c r="S204" s="218"/>
      <c r="T204" s="218"/>
      <c r="U204" s="218"/>
      <c r="V204" s="218"/>
      <c r="W204" s="218"/>
      <c r="X204" s="218"/>
      <c r="Y204" s="218"/>
      <c r="Z204" s="218"/>
    </row>
    <row r="205" spans="1:26" ht="12.75" customHeight="1">
      <c r="A205" s="218"/>
      <c r="B205" s="218"/>
      <c r="C205" s="218"/>
      <c r="D205" s="218"/>
      <c r="E205" s="218"/>
      <c r="F205" s="218"/>
      <c r="G205" s="218"/>
      <c r="H205" s="218"/>
      <c r="I205" s="218"/>
      <c r="J205" s="218"/>
      <c r="K205" s="218"/>
      <c r="L205" s="218"/>
      <c r="M205" s="218"/>
      <c r="N205" s="218"/>
      <c r="O205" s="218"/>
      <c r="P205" s="218"/>
      <c r="Q205" s="218"/>
      <c r="R205" s="218"/>
      <c r="S205" s="218"/>
      <c r="T205" s="218"/>
      <c r="U205" s="218"/>
      <c r="V205" s="218"/>
      <c r="W205" s="218"/>
      <c r="X205" s="218"/>
      <c r="Y205" s="218"/>
      <c r="Z205" s="218"/>
    </row>
    <row r="206" spans="1:26" ht="12.75" customHeight="1">
      <c r="A206" s="218"/>
      <c r="B206" s="218"/>
      <c r="C206" s="218"/>
      <c r="D206" s="218"/>
      <c r="E206" s="218"/>
      <c r="F206" s="218"/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8"/>
      <c r="R206" s="218"/>
      <c r="S206" s="218"/>
      <c r="T206" s="218"/>
      <c r="U206" s="218"/>
      <c r="V206" s="218"/>
      <c r="W206" s="218"/>
      <c r="X206" s="218"/>
      <c r="Y206" s="218"/>
      <c r="Z206" s="218"/>
    </row>
    <row r="207" spans="1:26" ht="12.75" customHeight="1">
      <c r="A207" s="218"/>
      <c r="B207" s="218"/>
      <c r="C207" s="218"/>
      <c r="D207" s="218"/>
      <c r="E207" s="218"/>
      <c r="F207" s="218"/>
      <c r="G207" s="218"/>
      <c r="H207" s="218"/>
      <c r="I207" s="218"/>
      <c r="J207" s="218"/>
      <c r="K207" s="218"/>
      <c r="L207" s="218"/>
      <c r="M207" s="218"/>
      <c r="N207" s="218"/>
      <c r="O207" s="218"/>
      <c r="P207" s="218"/>
      <c r="Q207" s="218"/>
      <c r="R207" s="218"/>
      <c r="S207" s="218"/>
      <c r="T207" s="218"/>
      <c r="U207" s="218"/>
      <c r="V207" s="218"/>
      <c r="W207" s="218"/>
      <c r="X207" s="218"/>
      <c r="Y207" s="218"/>
      <c r="Z207" s="218"/>
    </row>
    <row r="208" spans="1:26" ht="12.75" customHeight="1">
      <c r="A208" s="218"/>
      <c r="B208" s="218"/>
      <c r="C208" s="218"/>
      <c r="D208" s="218"/>
      <c r="E208" s="218"/>
      <c r="F208" s="218"/>
      <c r="G208" s="218"/>
      <c r="H208" s="218"/>
      <c r="I208" s="218"/>
      <c r="J208" s="218"/>
      <c r="K208" s="218"/>
      <c r="L208" s="218"/>
      <c r="M208" s="218"/>
      <c r="N208" s="218"/>
      <c r="O208" s="218"/>
      <c r="P208" s="218"/>
      <c r="Q208" s="218"/>
      <c r="R208" s="218"/>
      <c r="S208" s="218"/>
      <c r="T208" s="218"/>
      <c r="U208" s="218"/>
      <c r="V208" s="218"/>
      <c r="W208" s="218"/>
      <c r="X208" s="218"/>
      <c r="Y208" s="218"/>
      <c r="Z208" s="218"/>
    </row>
    <row r="209" spans="1:26" ht="12.75" customHeight="1">
      <c r="A209" s="218"/>
      <c r="B209" s="218"/>
      <c r="C209" s="218"/>
      <c r="D209" s="218"/>
      <c r="E209" s="218"/>
      <c r="F209" s="218"/>
      <c r="G209" s="218"/>
      <c r="H209" s="218"/>
      <c r="I209" s="218"/>
      <c r="J209" s="218"/>
      <c r="K209" s="218"/>
      <c r="L209" s="218"/>
      <c r="M209" s="218"/>
      <c r="N209" s="218"/>
      <c r="O209" s="218"/>
      <c r="P209" s="218"/>
      <c r="Q209" s="218"/>
      <c r="R209" s="218"/>
      <c r="S209" s="218"/>
      <c r="T209" s="218"/>
      <c r="U209" s="218"/>
      <c r="V209" s="218"/>
      <c r="W209" s="218"/>
      <c r="X209" s="218"/>
      <c r="Y209" s="218"/>
      <c r="Z209" s="218"/>
    </row>
    <row r="210" spans="1:26" ht="12.75" customHeight="1">
      <c r="A210" s="218"/>
      <c r="B210" s="218"/>
      <c r="C210" s="218"/>
      <c r="D210" s="218"/>
      <c r="E210" s="218"/>
      <c r="F210" s="218"/>
      <c r="G210" s="218"/>
      <c r="H210" s="218"/>
      <c r="I210" s="218"/>
      <c r="J210" s="218"/>
      <c r="K210" s="218"/>
      <c r="L210" s="218"/>
      <c r="M210" s="218"/>
      <c r="N210" s="218"/>
      <c r="O210" s="218"/>
      <c r="P210" s="218"/>
      <c r="Q210" s="218"/>
      <c r="R210" s="218"/>
      <c r="S210" s="218"/>
      <c r="T210" s="218"/>
      <c r="U210" s="218"/>
      <c r="V210" s="218"/>
      <c r="W210" s="218"/>
      <c r="X210" s="218"/>
      <c r="Y210" s="218"/>
      <c r="Z210" s="218"/>
    </row>
    <row r="211" spans="1:26" ht="12.75" customHeight="1">
      <c r="A211" s="218"/>
      <c r="B211" s="218"/>
      <c r="C211" s="218"/>
      <c r="D211" s="218"/>
      <c r="E211" s="218"/>
      <c r="F211" s="218"/>
      <c r="G211" s="218"/>
      <c r="H211" s="218"/>
      <c r="I211" s="218"/>
      <c r="J211" s="218"/>
      <c r="K211" s="218"/>
      <c r="L211" s="218"/>
      <c r="M211" s="218"/>
      <c r="N211" s="218"/>
      <c r="O211" s="218"/>
      <c r="P211" s="218"/>
      <c r="Q211" s="218"/>
      <c r="R211" s="218"/>
      <c r="S211" s="218"/>
      <c r="T211" s="218"/>
      <c r="U211" s="218"/>
      <c r="V211" s="218"/>
      <c r="W211" s="218"/>
      <c r="X211" s="218"/>
      <c r="Y211" s="218"/>
      <c r="Z211" s="218"/>
    </row>
    <row r="212" spans="1:26" ht="12.75" customHeight="1">
      <c r="A212" s="218"/>
      <c r="B212" s="218"/>
      <c r="C212" s="218"/>
      <c r="D212" s="218"/>
      <c r="E212" s="218"/>
      <c r="F212" s="218"/>
      <c r="G212" s="218"/>
      <c r="H212" s="218"/>
      <c r="I212" s="218"/>
      <c r="J212" s="218"/>
      <c r="K212" s="218"/>
      <c r="L212" s="218"/>
      <c r="M212" s="218"/>
      <c r="N212" s="218"/>
      <c r="O212" s="218"/>
      <c r="P212" s="218"/>
      <c r="Q212" s="218"/>
      <c r="R212" s="218"/>
      <c r="S212" s="218"/>
      <c r="T212" s="218"/>
      <c r="U212" s="218"/>
      <c r="V212" s="218"/>
      <c r="W212" s="218"/>
      <c r="X212" s="218"/>
      <c r="Y212" s="218"/>
      <c r="Z212" s="218"/>
    </row>
    <row r="213" spans="1:26" ht="12.75" customHeight="1">
      <c r="A213" s="218"/>
      <c r="B213" s="218"/>
      <c r="C213" s="218"/>
      <c r="D213" s="218"/>
      <c r="E213" s="218"/>
      <c r="F213" s="218"/>
      <c r="G213" s="218"/>
      <c r="H213" s="218"/>
      <c r="I213" s="218"/>
      <c r="J213" s="218"/>
      <c r="K213" s="218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  <c r="X213" s="218"/>
      <c r="Y213" s="218"/>
      <c r="Z213" s="218"/>
    </row>
    <row r="214" spans="1:26" ht="12.75" customHeight="1">
      <c r="A214" s="218"/>
      <c r="B214" s="218"/>
      <c r="C214" s="218"/>
      <c r="D214" s="218"/>
      <c r="E214" s="218"/>
      <c r="F214" s="218"/>
      <c r="G214" s="218"/>
      <c r="H214" s="218"/>
      <c r="I214" s="218"/>
      <c r="J214" s="218"/>
      <c r="K214" s="218"/>
      <c r="L214" s="218"/>
      <c r="M214" s="218"/>
      <c r="N214" s="218"/>
      <c r="O214" s="218"/>
      <c r="P214" s="218"/>
      <c r="Q214" s="218"/>
      <c r="R214" s="218"/>
      <c r="S214" s="218"/>
      <c r="T214" s="218"/>
      <c r="U214" s="218"/>
      <c r="V214" s="218"/>
      <c r="W214" s="218"/>
      <c r="X214" s="218"/>
      <c r="Y214" s="218"/>
      <c r="Z214" s="218"/>
    </row>
    <row r="215" spans="1:26" ht="12.75" customHeight="1">
      <c r="A215" s="218"/>
      <c r="B215" s="218"/>
      <c r="C215" s="218"/>
      <c r="D215" s="218"/>
      <c r="E215" s="218"/>
      <c r="F215" s="218"/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  <c r="X215" s="218"/>
      <c r="Y215" s="218"/>
      <c r="Z215" s="218"/>
    </row>
    <row r="216" spans="1:26" ht="12.75" customHeight="1">
      <c r="A216" s="218"/>
      <c r="B216" s="218"/>
      <c r="C216" s="218"/>
      <c r="D216" s="218"/>
      <c r="E216" s="218"/>
      <c r="F216" s="218"/>
      <c r="G216" s="218"/>
      <c r="H216" s="218"/>
      <c r="I216" s="218"/>
      <c r="J216" s="218"/>
      <c r="K216" s="218"/>
      <c r="L216" s="218"/>
      <c r="M216" s="218"/>
      <c r="N216" s="218"/>
      <c r="O216" s="218"/>
      <c r="P216" s="218"/>
      <c r="Q216" s="218"/>
      <c r="R216" s="218"/>
      <c r="S216" s="218"/>
      <c r="T216" s="218"/>
      <c r="U216" s="218"/>
      <c r="V216" s="218"/>
      <c r="W216" s="218"/>
      <c r="X216" s="218"/>
      <c r="Y216" s="218"/>
      <c r="Z216" s="218"/>
    </row>
    <row r="217" spans="1:26" ht="12.75" customHeight="1">
      <c r="A217" s="218"/>
      <c r="B217" s="218"/>
      <c r="C217" s="218"/>
      <c r="D217" s="218"/>
      <c r="E217" s="218"/>
      <c r="F217" s="218"/>
      <c r="G217" s="218"/>
      <c r="H217" s="218"/>
      <c r="I217" s="218"/>
      <c r="J217" s="218"/>
      <c r="K217" s="218"/>
      <c r="L217" s="218"/>
      <c r="M217" s="218"/>
      <c r="N217" s="218"/>
      <c r="O217" s="218"/>
      <c r="P217" s="218"/>
      <c r="Q217" s="218"/>
      <c r="R217" s="218"/>
      <c r="S217" s="218"/>
      <c r="T217" s="218"/>
      <c r="U217" s="218"/>
      <c r="V217" s="218"/>
      <c r="W217" s="218"/>
      <c r="X217" s="218"/>
      <c r="Y217" s="218"/>
      <c r="Z217" s="218"/>
    </row>
    <row r="218" spans="1:26" ht="12.75" customHeight="1">
      <c r="A218" s="218"/>
      <c r="B218" s="218"/>
      <c r="C218" s="218"/>
      <c r="D218" s="218"/>
      <c r="E218" s="218"/>
      <c r="F218" s="218"/>
      <c r="G218" s="218"/>
      <c r="H218" s="218"/>
      <c r="I218" s="218"/>
      <c r="J218" s="218"/>
      <c r="K218" s="218"/>
      <c r="L218" s="218"/>
      <c r="M218" s="218"/>
      <c r="N218" s="218"/>
      <c r="O218" s="218"/>
      <c r="P218" s="218"/>
      <c r="Q218" s="218"/>
      <c r="R218" s="218"/>
      <c r="S218" s="218"/>
      <c r="T218" s="218"/>
      <c r="U218" s="218"/>
      <c r="V218" s="218"/>
      <c r="W218" s="218"/>
      <c r="X218" s="218"/>
      <c r="Y218" s="218"/>
      <c r="Z218" s="218"/>
    </row>
    <row r="219" spans="1:26" ht="12.75" customHeight="1">
      <c r="A219" s="218"/>
      <c r="B219" s="218"/>
      <c r="C219" s="218"/>
      <c r="D219" s="218"/>
      <c r="E219" s="218"/>
      <c r="F219" s="218"/>
      <c r="G219" s="218"/>
      <c r="H219" s="218"/>
      <c r="I219" s="218"/>
      <c r="J219" s="218"/>
      <c r="K219" s="218"/>
      <c r="L219" s="218"/>
      <c r="M219" s="218"/>
      <c r="N219" s="218"/>
      <c r="O219" s="218"/>
      <c r="P219" s="218"/>
      <c r="Q219" s="218"/>
      <c r="R219" s="218"/>
      <c r="S219" s="218"/>
      <c r="T219" s="218"/>
      <c r="U219" s="218"/>
      <c r="V219" s="218"/>
      <c r="W219" s="218"/>
      <c r="X219" s="218"/>
      <c r="Y219" s="218"/>
      <c r="Z219" s="218"/>
    </row>
    <row r="220" spans="1:26" ht="12.75" customHeight="1">
      <c r="A220" s="218"/>
      <c r="B220" s="218"/>
      <c r="C220" s="218"/>
      <c r="D220" s="218"/>
      <c r="E220" s="218"/>
      <c r="F220" s="218"/>
      <c r="G220" s="218"/>
      <c r="H220" s="218"/>
      <c r="I220" s="218"/>
      <c r="J220" s="218"/>
      <c r="K220" s="218"/>
      <c r="L220" s="218"/>
      <c r="M220" s="218"/>
      <c r="N220" s="218"/>
      <c r="O220" s="218"/>
      <c r="P220" s="218"/>
      <c r="Q220" s="218"/>
      <c r="R220" s="218"/>
      <c r="S220" s="218"/>
      <c r="T220" s="218"/>
      <c r="U220" s="218"/>
      <c r="V220" s="218"/>
      <c r="W220" s="218"/>
      <c r="X220" s="218"/>
      <c r="Y220" s="218"/>
      <c r="Z220" s="218"/>
    </row>
    <row r="221" spans="1:26" ht="12.75" customHeight="1">
      <c r="A221" s="218"/>
      <c r="B221" s="218"/>
      <c r="C221" s="218"/>
      <c r="D221" s="218"/>
      <c r="E221" s="218"/>
      <c r="F221" s="218"/>
      <c r="G221" s="218"/>
      <c r="H221" s="218"/>
      <c r="I221" s="218"/>
      <c r="J221" s="218"/>
      <c r="K221" s="218"/>
      <c r="L221" s="218"/>
      <c r="M221" s="218"/>
      <c r="N221" s="218"/>
      <c r="O221" s="218"/>
      <c r="P221" s="218"/>
      <c r="Q221" s="218"/>
      <c r="R221" s="218"/>
      <c r="S221" s="218"/>
      <c r="T221" s="218"/>
      <c r="U221" s="218"/>
      <c r="V221" s="218"/>
      <c r="W221" s="218"/>
      <c r="X221" s="218"/>
      <c r="Y221" s="218"/>
      <c r="Z221" s="218"/>
    </row>
    <row r="222" spans="1:26" ht="12.75" customHeight="1">
      <c r="A222" s="218"/>
      <c r="B222" s="218"/>
      <c r="C222" s="218"/>
      <c r="D222" s="218"/>
      <c r="E222" s="218"/>
      <c r="F222" s="218"/>
      <c r="G222" s="218"/>
      <c r="H222" s="218"/>
      <c r="I222" s="218"/>
      <c r="J222" s="218"/>
      <c r="K222" s="218"/>
      <c r="L222" s="218"/>
      <c r="M222" s="218"/>
      <c r="N222" s="218"/>
      <c r="O222" s="218"/>
      <c r="P222" s="218"/>
      <c r="Q222" s="218"/>
      <c r="R222" s="218"/>
      <c r="S222" s="218"/>
      <c r="T222" s="218"/>
      <c r="U222" s="218"/>
      <c r="V222" s="218"/>
      <c r="W222" s="218"/>
      <c r="X222" s="218"/>
      <c r="Y222" s="218"/>
      <c r="Z222" s="218"/>
    </row>
    <row r="223" spans="1:26" ht="12.75" customHeight="1">
      <c r="A223" s="218"/>
      <c r="B223" s="218"/>
      <c r="C223" s="218"/>
      <c r="D223" s="218"/>
      <c r="E223" s="218"/>
      <c r="F223" s="218"/>
      <c r="G223" s="218"/>
      <c r="H223" s="218"/>
      <c r="I223" s="218"/>
      <c r="J223" s="218"/>
      <c r="K223" s="218"/>
      <c r="L223" s="218"/>
      <c r="M223" s="218"/>
      <c r="N223" s="218"/>
      <c r="O223" s="218"/>
      <c r="P223" s="218"/>
      <c r="Q223" s="218"/>
      <c r="R223" s="218"/>
      <c r="S223" s="218"/>
      <c r="T223" s="218"/>
      <c r="U223" s="218"/>
      <c r="V223" s="218"/>
      <c r="W223" s="218"/>
      <c r="X223" s="218"/>
      <c r="Y223" s="218"/>
      <c r="Z223" s="218"/>
    </row>
    <row r="224" spans="1:26" ht="12.75" customHeight="1">
      <c r="A224" s="218"/>
      <c r="B224" s="218"/>
      <c r="C224" s="218"/>
      <c r="D224" s="218"/>
      <c r="E224" s="218"/>
      <c r="F224" s="218"/>
      <c r="G224" s="218"/>
      <c r="H224" s="218"/>
      <c r="I224" s="218"/>
      <c r="J224" s="218"/>
      <c r="K224" s="218"/>
      <c r="L224" s="218"/>
      <c r="M224" s="218"/>
      <c r="N224" s="218"/>
      <c r="O224" s="218"/>
      <c r="P224" s="218"/>
      <c r="Q224" s="218"/>
      <c r="R224" s="218"/>
      <c r="S224" s="218"/>
      <c r="T224" s="218"/>
      <c r="U224" s="218"/>
      <c r="V224" s="218"/>
      <c r="W224" s="218"/>
      <c r="X224" s="218"/>
      <c r="Y224" s="218"/>
      <c r="Z224" s="218"/>
    </row>
    <row r="225" spans="1:26" ht="12.75" customHeight="1">
      <c r="A225" s="218"/>
      <c r="B225" s="218"/>
      <c r="C225" s="218"/>
      <c r="D225" s="218"/>
      <c r="E225" s="218"/>
      <c r="F225" s="218"/>
      <c r="G225" s="218"/>
      <c r="H225" s="218"/>
      <c r="I225" s="218"/>
      <c r="J225" s="218"/>
      <c r="K225" s="218"/>
      <c r="L225" s="218"/>
      <c r="M225" s="218"/>
      <c r="N225" s="218"/>
      <c r="O225" s="218"/>
      <c r="P225" s="218"/>
      <c r="Q225" s="218"/>
      <c r="R225" s="218"/>
      <c r="S225" s="218"/>
      <c r="T225" s="218"/>
      <c r="U225" s="218"/>
      <c r="V225" s="218"/>
      <c r="W225" s="218"/>
      <c r="X225" s="218"/>
      <c r="Y225" s="218"/>
      <c r="Z225" s="218"/>
    </row>
    <row r="226" spans="1:26" ht="12.75" customHeight="1">
      <c r="A226" s="218"/>
      <c r="B226" s="218"/>
      <c r="C226" s="218"/>
      <c r="D226" s="218"/>
      <c r="E226" s="218"/>
      <c r="F226" s="218"/>
      <c r="G226" s="218"/>
      <c r="H226" s="218"/>
      <c r="I226" s="218"/>
      <c r="J226" s="218"/>
      <c r="K226" s="218"/>
      <c r="L226" s="218"/>
      <c r="M226" s="218"/>
      <c r="N226" s="218"/>
      <c r="O226" s="218"/>
      <c r="P226" s="218"/>
      <c r="Q226" s="218"/>
      <c r="R226" s="218"/>
      <c r="S226" s="218"/>
      <c r="T226" s="218"/>
      <c r="U226" s="218"/>
      <c r="V226" s="218"/>
      <c r="W226" s="218"/>
      <c r="X226" s="218"/>
      <c r="Y226" s="218"/>
      <c r="Z226" s="218"/>
    </row>
    <row r="227" spans="1:26" ht="12.75" customHeight="1">
      <c r="A227" s="218"/>
      <c r="B227" s="218"/>
      <c r="C227" s="218"/>
      <c r="D227" s="218"/>
      <c r="E227" s="218"/>
      <c r="F227" s="218"/>
      <c r="G227" s="218"/>
      <c r="H227" s="218"/>
      <c r="I227" s="218"/>
      <c r="J227" s="218"/>
      <c r="K227" s="218"/>
      <c r="L227" s="218"/>
      <c r="M227" s="218"/>
      <c r="N227" s="218"/>
      <c r="O227" s="218"/>
      <c r="P227" s="218"/>
      <c r="Q227" s="218"/>
      <c r="R227" s="218"/>
      <c r="S227" s="218"/>
      <c r="T227" s="218"/>
      <c r="U227" s="218"/>
      <c r="V227" s="218"/>
      <c r="W227" s="218"/>
      <c r="X227" s="218"/>
      <c r="Y227" s="218"/>
      <c r="Z227" s="218"/>
    </row>
    <row r="228" spans="1:26" ht="12.75" customHeight="1">
      <c r="A228" s="218"/>
      <c r="B228" s="218"/>
      <c r="C228" s="218"/>
      <c r="D228" s="218"/>
      <c r="E228" s="218"/>
      <c r="F228" s="218"/>
      <c r="G228" s="218"/>
      <c r="H228" s="218"/>
      <c r="I228" s="218"/>
      <c r="J228" s="218"/>
      <c r="K228" s="218"/>
      <c r="L228" s="218"/>
      <c r="M228" s="218"/>
      <c r="N228" s="218"/>
      <c r="O228" s="218"/>
      <c r="P228" s="218"/>
      <c r="Q228" s="218"/>
      <c r="R228" s="218"/>
      <c r="S228" s="218"/>
      <c r="T228" s="218"/>
      <c r="U228" s="218"/>
      <c r="V228" s="218"/>
      <c r="W228" s="218"/>
      <c r="X228" s="218"/>
      <c r="Y228" s="218"/>
      <c r="Z228" s="218"/>
    </row>
    <row r="229" spans="1:26" ht="12.75" customHeight="1">
      <c r="A229" s="218"/>
      <c r="B229" s="218"/>
      <c r="C229" s="218"/>
      <c r="D229" s="218"/>
      <c r="E229" s="218"/>
      <c r="F229" s="218"/>
      <c r="G229" s="218"/>
      <c r="H229" s="218"/>
      <c r="I229" s="218"/>
      <c r="J229" s="218"/>
      <c r="K229" s="218"/>
      <c r="L229" s="218"/>
      <c r="M229" s="218"/>
      <c r="N229" s="218"/>
      <c r="O229" s="218"/>
      <c r="P229" s="218"/>
      <c r="Q229" s="218"/>
      <c r="R229" s="218"/>
      <c r="S229" s="218"/>
      <c r="T229" s="218"/>
      <c r="U229" s="218"/>
      <c r="V229" s="218"/>
      <c r="W229" s="218"/>
      <c r="X229" s="218"/>
      <c r="Y229" s="218"/>
      <c r="Z229" s="218"/>
    </row>
    <row r="230" spans="1:26" ht="12.75" customHeight="1">
      <c r="A230" s="218"/>
      <c r="B230" s="218"/>
      <c r="C230" s="218"/>
      <c r="D230" s="218"/>
      <c r="E230" s="218"/>
      <c r="F230" s="218"/>
      <c r="G230" s="218"/>
      <c r="H230" s="218"/>
      <c r="I230" s="218"/>
      <c r="J230" s="218"/>
      <c r="K230" s="218"/>
      <c r="L230" s="218"/>
      <c r="M230" s="218"/>
      <c r="N230" s="218"/>
      <c r="O230" s="218"/>
      <c r="P230" s="218"/>
      <c r="Q230" s="218"/>
      <c r="R230" s="218"/>
      <c r="S230" s="218"/>
      <c r="T230" s="218"/>
      <c r="U230" s="218"/>
      <c r="V230" s="218"/>
      <c r="W230" s="218"/>
      <c r="X230" s="218"/>
      <c r="Y230" s="218"/>
      <c r="Z230" s="218"/>
    </row>
    <row r="231" spans="1:26" ht="12.75" customHeight="1">
      <c r="A231" s="218"/>
      <c r="B231" s="218"/>
      <c r="C231" s="218"/>
      <c r="D231" s="218"/>
      <c r="E231" s="218"/>
      <c r="F231" s="218"/>
      <c r="G231" s="218"/>
      <c r="H231" s="218"/>
      <c r="I231" s="218"/>
      <c r="J231" s="218"/>
      <c r="K231" s="218"/>
      <c r="L231" s="218"/>
      <c r="M231" s="218"/>
      <c r="N231" s="218"/>
      <c r="O231" s="218"/>
      <c r="P231" s="218"/>
      <c r="Q231" s="218"/>
      <c r="R231" s="218"/>
      <c r="S231" s="218"/>
      <c r="T231" s="218"/>
      <c r="U231" s="218"/>
      <c r="V231" s="218"/>
      <c r="W231" s="218"/>
      <c r="X231" s="218"/>
      <c r="Y231" s="218"/>
      <c r="Z231" s="218"/>
    </row>
    <row r="232" spans="1:26" ht="12.75" customHeight="1">
      <c r="A232" s="218"/>
      <c r="B232" s="218"/>
      <c r="C232" s="218"/>
      <c r="D232" s="218"/>
      <c r="E232" s="218"/>
      <c r="F232" s="218"/>
      <c r="G232" s="218"/>
      <c r="H232" s="218"/>
      <c r="I232" s="218"/>
      <c r="J232" s="218"/>
      <c r="K232" s="218"/>
      <c r="L232" s="218"/>
      <c r="M232" s="218"/>
      <c r="N232" s="218"/>
      <c r="O232" s="218"/>
      <c r="P232" s="218"/>
      <c r="Q232" s="218"/>
      <c r="R232" s="218"/>
      <c r="S232" s="218"/>
      <c r="T232" s="218"/>
      <c r="U232" s="218"/>
      <c r="V232" s="218"/>
      <c r="W232" s="218"/>
      <c r="X232" s="218"/>
      <c r="Y232" s="218"/>
      <c r="Z232" s="218"/>
    </row>
    <row r="233" spans="1:26" ht="12.75" customHeight="1">
      <c r="A233" s="218"/>
      <c r="B233" s="218"/>
      <c r="C233" s="218"/>
      <c r="D233" s="218"/>
      <c r="E233" s="218"/>
      <c r="F233" s="218"/>
      <c r="G233" s="218"/>
      <c r="H233" s="218"/>
      <c r="I233" s="218"/>
      <c r="J233" s="218"/>
      <c r="K233" s="218"/>
      <c r="L233" s="218"/>
      <c r="M233" s="218"/>
      <c r="N233" s="218"/>
      <c r="O233" s="218"/>
      <c r="P233" s="218"/>
      <c r="Q233" s="218"/>
      <c r="R233" s="218"/>
      <c r="S233" s="218"/>
      <c r="T233" s="218"/>
      <c r="U233" s="218"/>
      <c r="V233" s="218"/>
      <c r="W233" s="218"/>
      <c r="X233" s="218"/>
      <c r="Y233" s="218"/>
      <c r="Z233" s="218"/>
    </row>
    <row r="234" spans="1:26" ht="12.75" customHeight="1">
      <c r="A234" s="218"/>
      <c r="B234" s="218"/>
      <c r="C234" s="218"/>
      <c r="D234" s="218"/>
      <c r="E234" s="218"/>
      <c r="F234" s="218"/>
      <c r="G234" s="218"/>
      <c r="H234" s="218"/>
      <c r="I234" s="218"/>
      <c r="J234" s="218"/>
      <c r="K234" s="218"/>
      <c r="L234" s="218"/>
      <c r="M234" s="218"/>
      <c r="N234" s="218"/>
      <c r="O234" s="218"/>
      <c r="P234" s="218"/>
      <c r="Q234" s="218"/>
      <c r="R234" s="218"/>
      <c r="S234" s="218"/>
      <c r="T234" s="218"/>
      <c r="U234" s="218"/>
      <c r="V234" s="218"/>
      <c r="W234" s="218"/>
      <c r="X234" s="218"/>
      <c r="Y234" s="218"/>
      <c r="Z234" s="218"/>
    </row>
    <row r="235" spans="1:26" ht="12.75" customHeight="1">
      <c r="A235" s="218"/>
      <c r="B235" s="218"/>
      <c r="C235" s="218"/>
      <c r="D235" s="218"/>
      <c r="E235" s="218"/>
      <c r="F235" s="218"/>
      <c r="G235" s="218"/>
      <c r="H235" s="218"/>
      <c r="I235" s="218"/>
      <c r="J235" s="218"/>
      <c r="K235" s="218"/>
      <c r="L235" s="218"/>
      <c r="M235" s="218"/>
      <c r="N235" s="218"/>
      <c r="O235" s="218"/>
      <c r="P235" s="218"/>
      <c r="Q235" s="218"/>
      <c r="R235" s="218"/>
      <c r="S235" s="218"/>
      <c r="T235" s="218"/>
      <c r="U235" s="218"/>
      <c r="V235" s="218"/>
      <c r="W235" s="218"/>
      <c r="X235" s="218"/>
      <c r="Y235" s="218"/>
      <c r="Z235" s="218"/>
    </row>
    <row r="236" spans="1:26" ht="12.75" customHeight="1">
      <c r="A236" s="218"/>
      <c r="B236" s="218"/>
      <c r="C236" s="218"/>
      <c r="D236" s="218"/>
      <c r="E236" s="218"/>
      <c r="F236" s="218"/>
      <c r="G236" s="218"/>
      <c r="H236" s="218"/>
      <c r="I236" s="218"/>
      <c r="J236" s="218"/>
      <c r="K236" s="218"/>
      <c r="L236" s="218"/>
      <c r="M236" s="218"/>
      <c r="N236" s="218"/>
      <c r="O236" s="218"/>
      <c r="P236" s="218"/>
      <c r="Q236" s="218"/>
      <c r="R236" s="218"/>
      <c r="S236" s="218"/>
      <c r="T236" s="218"/>
      <c r="U236" s="218"/>
      <c r="V236" s="218"/>
      <c r="W236" s="218"/>
      <c r="X236" s="218"/>
      <c r="Y236" s="218"/>
      <c r="Z236" s="218"/>
    </row>
    <row r="237" spans="1:26" ht="12.75" customHeight="1">
      <c r="A237" s="218"/>
      <c r="B237" s="218"/>
      <c r="C237" s="218"/>
      <c r="D237" s="218"/>
      <c r="E237" s="218"/>
      <c r="F237" s="218"/>
      <c r="G237" s="218"/>
      <c r="H237" s="218"/>
      <c r="I237" s="218"/>
      <c r="J237" s="218"/>
      <c r="K237" s="218"/>
      <c r="L237" s="218"/>
      <c r="M237" s="218"/>
      <c r="N237" s="218"/>
      <c r="O237" s="218"/>
      <c r="P237" s="218"/>
      <c r="Q237" s="218"/>
      <c r="R237" s="218"/>
      <c r="S237" s="218"/>
      <c r="T237" s="218"/>
      <c r="U237" s="218"/>
      <c r="V237" s="218"/>
      <c r="W237" s="218"/>
      <c r="X237" s="218"/>
      <c r="Y237" s="218"/>
      <c r="Z237" s="218"/>
    </row>
    <row r="238" spans="1:26" ht="12.75" customHeight="1">
      <c r="A238" s="218"/>
      <c r="B238" s="218"/>
      <c r="C238" s="218"/>
      <c r="D238" s="218"/>
      <c r="E238" s="218"/>
      <c r="F238" s="218"/>
      <c r="G238" s="218"/>
      <c r="H238" s="218"/>
      <c r="I238" s="218"/>
      <c r="J238" s="218"/>
      <c r="K238" s="218"/>
      <c r="L238" s="218"/>
      <c r="M238" s="218"/>
      <c r="N238" s="218"/>
      <c r="O238" s="218"/>
      <c r="P238" s="218"/>
      <c r="Q238" s="218"/>
      <c r="R238" s="218"/>
      <c r="S238" s="218"/>
      <c r="T238" s="218"/>
      <c r="U238" s="218"/>
      <c r="V238" s="218"/>
      <c r="W238" s="218"/>
      <c r="X238" s="218"/>
      <c r="Y238" s="218"/>
      <c r="Z238" s="218"/>
    </row>
    <row r="239" spans="1:26" ht="12.75" customHeight="1">
      <c r="A239" s="218"/>
      <c r="B239" s="218"/>
      <c r="C239" s="218"/>
      <c r="D239" s="218"/>
      <c r="E239" s="218"/>
      <c r="F239" s="218"/>
      <c r="G239" s="218"/>
      <c r="H239" s="218"/>
      <c r="I239" s="218"/>
      <c r="J239" s="218"/>
      <c r="K239" s="218"/>
      <c r="L239" s="218"/>
      <c r="M239" s="218"/>
      <c r="N239" s="218"/>
      <c r="O239" s="218"/>
      <c r="P239" s="218"/>
      <c r="Q239" s="218"/>
      <c r="R239" s="218"/>
      <c r="S239" s="218"/>
      <c r="T239" s="218"/>
      <c r="U239" s="218"/>
      <c r="V239" s="218"/>
      <c r="W239" s="218"/>
      <c r="X239" s="218"/>
      <c r="Y239" s="218"/>
      <c r="Z239" s="218"/>
    </row>
    <row r="240" spans="1:26" ht="12.75" customHeight="1">
      <c r="A240" s="218"/>
      <c r="B240" s="218"/>
      <c r="C240" s="218"/>
      <c r="D240" s="218"/>
      <c r="E240" s="218"/>
      <c r="F240" s="218"/>
      <c r="G240" s="218"/>
      <c r="H240" s="218"/>
      <c r="I240" s="218"/>
      <c r="J240" s="218"/>
      <c r="K240" s="218"/>
      <c r="L240" s="218"/>
      <c r="M240" s="218"/>
      <c r="N240" s="218"/>
      <c r="O240" s="218"/>
      <c r="P240" s="218"/>
      <c r="Q240" s="218"/>
      <c r="R240" s="218"/>
      <c r="S240" s="218"/>
      <c r="T240" s="218"/>
      <c r="U240" s="218"/>
      <c r="V240" s="218"/>
      <c r="W240" s="218"/>
      <c r="X240" s="218"/>
      <c r="Y240" s="218"/>
      <c r="Z240" s="218"/>
    </row>
    <row r="241" spans="1:26" ht="12.75" customHeight="1">
      <c r="A241" s="218"/>
      <c r="B241" s="218"/>
      <c r="C241" s="218"/>
      <c r="D241" s="218"/>
      <c r="E241" s="218"/>
      <c r="F241" s="218"/>
      <c r="G241" s="218"/>
      <c r="H241" s="218"/>
      <c r="I241" s="218"/>
      <c r="J241" s="218"/>
      <c r="K241" s="218"/>
      <c r="L241" s="218"/>
      <c r="M241" s="218"/>
      <c r="N241" s="218"/>
      <c r="O241" s="218"/>
      <c r="P241" s="218"/>
      <c r="Q241" s="218"/>
      <c r="R241" s="218"/>
      <c r="S241" s="218"/>
      <c r="T241" s="218"/>
      <c r="U241" s="218"/>
      <c r="V241" s="218"/>
      <c r="W241" s="218"/>
      <c r="X241" s="218"/>
      <c r="Y241" s="218"/>
      <c r="Z241" s="218"/>
    </row>
    <row r="242" spans="1:26" ht="12.75" customHeight="1">
      <c r="A242" s="218"/>
      <c r="B242" s="218"/>
      <c r="C242" s="218"/>
      <c r="D242" s="218"/>
      <c r="E242" s="218"/>
      <c r="F242" s="218"/>
      <c r="G242" s="218"/>
      <c r="H242" s="218"/>
      <c r="I242" s="218"/>
      <c r="J242" s="218"/>
      <c r="K242" s="218"/>
      <c r="L242" s="218"/>
      <c r="M242" s="218"/>
      <c r="N242" s="218"/>
      <c r="O242" s="218"/>
      <c r="P242" s="218"/>
      <c r="Q242" s="218"/>
      <c r="R242" s="218"/>
      <c r="S242" s="218"/>
      <c r="T242" s="218"/>
      <c r="U242" s="218"/>
      <c r="V242" s="218"/>
      <c r="W242" s="218"/>
      <c r="X242" s="218"/>
      <c r="Y242" s="218"/>
      <c r="Z242" s="218"/>
    </row>
    <row r="243" spans="1:26" ht="12.75" customHeight="1">
      <c r="A243" s="218"/>
      <c r="B243" s="218"/>
      <c r="C243" s="218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218"/>
      <c r="O243" s="218"/>
      <c r="P243" s="218"/>
      <c r="Q243" s="218"/>
      <c r="R243" s="218"/>
      <c r="S243" s="218"/>
      <c r="T243" s="218"/>
      <c r="U243" s="218"/>
      <c r="V243" s="218"/>
      <c r="W243" s="218"/>
      <c r="X243" s="218"/>
      <c r="Y243" s="218"/>
      <c r="Z243" s="218"/>
    </row>
    <row r="244" spans="1:26" ht="12.75" customHeight="1">
      <c r="A244" s="218"/>
      <c r="B244" s="218"/>
      <c r="C244" s="218"/>
      <c r="D244" s="218"/>
      <c r="E244" s="218"/>
      <c r="F244" s="218"/>
      <c r="G244" s="218"/>
      <c r="H244" s="218"/>
      <c r="I244" s="218"/>
      <c r="J244" s="218"/>
      <c r="K244" s="218"/>
      <c r="L244" s="218"/>
      <c r="M244" s="218"/>
      <c r="N244" s="218"/>
      <c r="O244" s="218"/>
      <c r="P244" s="218"/>
      <c r="Q244" s="218"/>
      <c r="R244" s="218"/>
      <c r="S244" s="218"/>
      <c r="T244" s="218"/>
      <c r="U244" s="218"/>
      <c r="V244" s="218"/>
      <c r="W244" s="218"/>
      <c r="X244" s="218"/>
      <c r="Y244" s="218"/>
      <c r="Z244" s="218"/>
    </row>
    <row r="245" spans="1:26" ht="12.75" customHeight="1">
      <c r="A245" s="218"/>
      <c r="B245" s="218"/>
      <c r="C245" s="218"/>
      <c r="D245" s="218"/>
      <c r="E245" s="218"/>
      <c r="F245" s="218"/>
      <c r="G245" s="218"/>
      <c r="H245" s="218"/>
      <c r="I245" s="218"/>
      <c r="J245" s="218"/>
      <c r="K245" s="218"/>
      <c r="L245" s="218"/>
      <c r="M245" s="218"/>
      <c r="N245" s="218"/>
      <c r="O245" s="218"/>
      <c r="P245" s="218"/>
      <c r="Q245" s="218"/>
      <c r="R245" s="218"/>
      <c r="S245" s="218"/>
      <c r="T245" s="218"/>
      <c r="U245" s="218"/>
      <c r="V245" s="218"/>
      <c r="W245" s="218"/>
      <c r="X245" s="218"/>
      <c r="Y245" s="218"/>
      <c r="Z245" s="218"/>
    </row>
    <row r="246" spans="1:26" ht="12.75" customHeight="1">
      <c r="A246" s="218"/>
      <c r="B246" s="218"/>
      <c r="C246" s="218"/>
      <c r="D246" s="218"/>
      <c r="E246" s="218"/>
      <c r="F246" s="218"/>
      <c r="G246" s="218"/>
      <c r="H246" s="218"/>
      <c r="I246" s="218"/>
      <c r="J246" s="218"/>
      <c r="K246" s="218"/>
      <c r="L246" s="218"/>
      <c r="M246" s="218"/>
      <c r="N246" s="218"/>
      <c r="O246" s="218"/>
      <c r="P246" s="218"/>
      <c r="Q246" s="218"/>
      <c r="R246" s="218"/>
      <c r="S246" s="218"/>
      <c r="T246" s="218"/>
      <c r="U246" s="218"/>
      <c r="V246" s="218"/>
      <c r="W246" s="218"/>
      <c r="X246" s="218"/>
      <c r="Y246" s="218"/>
      <c r="Z246" s="218"/>
    </row>
    <row r="247" spans="1:26" ht="12.75" customHeight="1">
      <c r="A247" s="218"/>
      <c r="B247" s="218"/>
      <c r="C247" s="218"/>
      <c r="D247" s="218"/>
      <c r="E247" s="218"/>
      <c r="F247" s="218"/>
      <c r="G247" s="218"/>
      <c r="H247" s="218"/>
      <c r="I247" s="218"/>
      <c r="J247" s="218"/>
      <c r="K247" s="218"/>
      <c r="L247" s="218"/>
      <c r="M247" s="218"/>
      <c r="N247" s="218"/>
      <c r="O247" s="218"/>
      <c r="P247" s="218"/>
      <c r="Q247" s="218"/>
      <c r="R247" s="218"/>
      <c r="S247" s="218"/>
      <c r="T247" s="218"/>
      <c r="U247" s="218"/>
      <c r="V247" s="218"/>
      <c r="W247" s="218"/>
      <c r="X247" s="218"/>
      <c r="Y247" s="218"/>
      <c r="Z247" s="218"/>
    </row>
    <row r="248" spans="1:26" ht="12.75" customHeight="1">
      <c r="A248" s="218"/>
      <c r="B248" s="218"/>
      <c r="C248" s="218"/>
      <c r="D248" s="218"/>
      <c r="E248" s="218"/>
      <c r="F248" s="218"/>
      <c r="G248" s="218"/>
      <c r="H248" s="218"/>
      <c r="I248" s="218"/>
      <c r="J248" s="218"/>
      <c r="K248" s="218"/>
      <c r="L248" s="218"/>
      <c r="M248" s="218"/>
      <c r="N248" s="218"/>
      <c r="O248" s="218"/>
      <c r="P248" s="218"/>
      <c r="Q248" s="218"/>
      <c r="R248" s="218"/>
      <c r="S248" s="218"/>
      <c r="T248" s="218"/>
      <c r="U248" s="218"/>
      <c r="V248" s="218"/>
      <c r="W248" s="218"/>
      <c r="X248" s="218"/>
      <c r="Y248" s="218"/>
      <c r="Z248" s="218"/>
    </row>
    <row r="249" spans="1:26" ht="12.75" customHeight="1">
      <c r="A249" s="218"/>
      <c r="B249" s="218"/>
      <c r="C249" s="218"/>
      <c r="D249" s="218"/>
      <c r="E249" s="218"/>
      <c r="F249" s="218"/>
      <c r="G249" s="218"/>
      <c r="H249" s="218"/>
      <c r="I249" s="218"/>
      <c r="J249" s="218"/>
      <c r="K249" s="218"/>
      <c r="L249" s="218"/>
      <c r="M249" s="218"/>
      <c r="N249" s="218"/>
      <c r="O249" s="218"/>
      <c r="P249" s="218"/>
      <c r="Q249" s="218"/>
      <c r="R249" s="218"/>
      <c r="S249" s="218"/>
      <c r="T249" s="218"/>
      <c r="U249" s="218"/>
      <c r="V249" s="218"/>
      <c r="W249" s="218"/>
      <c r="X249" s="218"/>
      <c r="Y249" s="218"/>
      <c r="Z249" s="218"/>
    </row>
    <row r="250" spans="1:26" ht="12.75" customHeight="1">
      <c r="A250" s="218"/>
      <c r="B250" s="218"/>
      <c r="C250" s="218"/>
      <c r="D250" s="218"/>
      <c r="E250" s="218"/>
      <c r="F250" s="218"/>
      <c r="G250" s="218"/>
      <c r="H250" s="218"/>
      <c r="I250" s="218"/>
      <c r="J250" s="218"/>
      <c r="K250" s="218"/>
      <c r="L250" s="218"/>
      <c r="M250" s="218"/>
      <c r="N250" s="218"/>
      <c r="O250" s="218"/>
      <c r="P250" s="218"/>
      <c r="Q250" s="218"/>
      <c r="R250" s="218"/>
      <c r="S250" s="218"/>
      <c r="T250" s="218"/>
      <c r="U250" s="218"/>
      <c r="V250" s="218"/>
      <c r="W250" s="218"/>
      <c r="X250" s="218"/>
      <c r="Y250" s="218"/>
      <c r="Z250" s="218"/>
    </row>
    <row r="251" spans="1:26" ht="12.75" customHeight="1">
      <c r="A251" s="218"/>
      <c r="B251" s="218"/>
      <c r="C251" s="218"/>
      <c r="D251" s="218"/>
      <c r="E251" s="218"/>
      <c r="F251" s="218"/>
      <c r="G251" s="218"/>
      <c r="H251" s="218"/>
      <c r="I251" s="218"/>
      <c r="J251" s="218"/>
      <c r="K251" s="218"/>
      <c r="L251" s="218"/>
      <c r="M251" s="218"/>
      <c r="N251" s="218"/>
      <c r="O251" s="218"/>
      <c r="P251" s="218"/>
      <c r="Q251" s="218"/>
      <c r="R251" s="218"/>
      <c r="S251" s="218"/>
      <c r="T251" s="218"/>
      <c r="U251" s="218"/>
      <c r="V251" s="218"/>
      <c r="W251" s="218"/>
      <c r="X251" s="218"/>
      <c r="Y251" s="218"/>
      <c r="Z251" s="218"/>
    </row>
    <row r="252" spans="1:26" ht="12.75" customHeight="1">
      <c r="A252" s="218"/>
      <c r="B252" s="218"/>
      <c r="C252" s="218"/>
      <c r="D252" s="218"/>
      <c r="E252" s="218"/>
      <c r="F252" s="218"/>
      <c r="G252" s="218"/>
      <c r="H252" s="218"/>
      <c r="I252" s="218"/>
      <c r="J252" s="218"/>
      <c r="K252" s="218"/>
      <c r="L252" s="218"/>
      <c r="M252" s="218"/>
      <c r="N252" s="218"/>
      <c r="O252" s="218"/>
      <c r="P252" s="218"/>
      <c r="Q252" s="218"/>
      <c r="R252" s="218"/>
      <c r="S252" s="218"/>
      <c r="T252" s="218"/>
      <c r="U252" s="218"/>
      <c r="V252" s="218"/>
      <c r="W252" s="218"/>
      <c r="X252" s="218"/>
      <c r="Y252" s="218"/>
      <c r="Z252" s="218"/>
    </row>
    <row r="253" spans="1:26" ht="12.75" customHeight="1">
      <c r="A253" s="218"/>
      <c r="B253" s="218"/>
      <c r="C253" s="218"/>
      <c r="D253" s="218"/>
      <c r="E253" s="218"/>
      <c r="F253" s="218"/>
      <c r="G253" s="218"/>
      <c r="H253" s="218"/>
      <c r="I253" s="218"/>
      <c r="J253" s="218"/>
      <c r="K253" s="218"/>
      <c r="L253" s="218"/>
      <c r="M253" s="218"/>
      <c r="N253" s="218"/>
      <c r="O253" s="218"/>
      <c r="P253" s="218"/>
      <c r="Q253" s="218"/>
      <c r="R253" s="218"/>
      <c r="S253" s="218"/>
      <c r="T253" s="218"/>
      <c r="U253" s="218"/>
      <c r="V253" s="218"/>
      <c r="W253" s="218"/>
      <c r="X253" s="218"/>
      <c r="Y253" s="218"/>
      <c r="Z253" s="218"/>
    </row>
    <row r="254" spans="1:26" ht="12.75" customHeight="1">
      <c r="A254" s="218"/>
      <c r="B254" s="218"/>
      <c r="C254" s="218"/>
      <c r="D254" s="218"/>
      <c r="E254" s="218"/>
      <c r="F254" s="218"/>
      <c r="G254" s="218"/>
      <c r="H254" s="218"/>
      <c r="I254" s="218"/>
      <c r="J254" s="218"/>
      <c r="K254" s="218"/>
      <c r="L254" s="218"/>
      <c r="M254" s="218"/>
      <c r="N254" s="218"/>
      <c r="O254" s="218"/>
      <c r="P254" s="218"/>
      <c r="Q254" s="218"/>
      <c r="R254" s="218"/>
      <c r="S254" s="218"/>
      <c r="T254" s="218"/>
      <c r="U254" s="218"/>
      <c r="V254" s="218"/>
      <c r="W254" s="218"/>
      <c r="X254" s="218"/>
      <c r="Y254" s="218"/>
      <c r="Z254" s="218"/>
    </row>
    <row r="255" spans="1:26" ht="12.75" customHeight="1">
      <c r="A255" s="218"/>
      <c r="B255" s="218"/>
      <c r="C255" s="218"/>
      <c r="D255" s="218"/>
      <c r="E255" s="218"/>
      <c r="F255" s="218"/>
      <c r="G255" s="218"/>
      <c r="H255" s="218"/>
      <c r="I255" s="218"/>
      <c r="J255" s="218"/>
      <c r="K255" s="218"/>
      <c r="L255" s="218"/>
      <c r="M255" s="218"/>
      <c r="N255" s="218"/>
      <c r="O255" s="218"/>
      <c r="P255" s="218"/>
      <c r="Q255" s="218"/>
      <c r="R255" s="218"/>
      <c r="S255" s="218"/>
      <c r="T255" s="218"/>
      <c r="U255" s="218"/>
      <c r="V255" s="218"/>
      <c r="W255" s="218"/>
      <c r="X255" s="218"/>
      <c r="Y255" s="218"/>
      <c r="Z255" s="218"/>
    </row>
    <row r="256" spans="1:26" ht="12.75" customHeight="1">
      <c r="A256" s="218"/>
      <c r="B256" s="218"/>
      <c r="C256" s="218"/>
      <c r="D256" s="218"/>
      <c r="E256" s="218"/>
      <c r="F256" s="218"/>
      <c r="G256" s="218"/>
      <c r="H256" s="218"/>
      <c r="I256" s="218"/>
      <c r="J256" s="218"/>
      <c r="K256" s="218"/>
      <c r="L256" s="218"/>
      <c r="M256" s="218"/>
      <c r="N256" s="218"/>
      <c r="O256" s="218"/>
      <c r="P256" s="218"/>
      <c r="Q256" s="218"/>
      <c r="R256" s="218"/>
      <c r="S256" s="218"/>
      <c r="T256" s="218"/>
      <c r="U256" s="218"/>
      <c r="V256" s="218"/>
      <c r="W256" s="218"/>
      <c r="X256" s="218"/>
      <c r="Y256" s="218"/>
      <c r="Z256" s="218"/>
    </row>
    <row r="257" spans="1:26" ht="12.75" customHeight="1">
      <c r="A257" s="218"/>
      <c r="B257" s="218"/>
      <c r="C257" s="218"/>
      <c r="D257" s="218"/>
      <c r="E257" s="218"/>
      <c r="F257" s="218"/>
      <c r="G257" s="218"/>
      <c r="H257" s="218"/>
      <c r="I257" s="218"/>
      <c r="J257" s="218"/>
      <c r="K257" s="218"/>
      <c r="L257" s="218"/>
      <c r="M257" s="218"/>
      <c r="N257" s="218"/>
      <c r="O257" s="218"/>
      <c r="P257" s="218"/>
      <c r="Q257" s="218"/>
      <c r="R257" s="218"/>
      <c r="S257" s="218"/>
      <c r="T257" s="218"/>
      <c r="U257" s="218"/>
      <c r="V257" s="218"/>
      <c r="W257" s="218"/>
      <c r="X257" s="218"/>
      <c r="Y257" s="218"/>
      <c r="Z257" s="218"/>
    </row>
    <row r="258" spans="1:26" ht="12.75" customHeight="1">
      <c r="A258" s="218"/>
      <c r="B258" s="218"/>
      <c r="C258" s="218"/>
      <c r="D258" s="218"/>
      <c r="E258" s="218"/>
      <c r="F258" s="218"/>
      <c r="G258" s="218"/>
      <c r="H258" s="218"/>
      <c r="I258" s="218"/>
      <c r="J258" s="218"/>
      <c r="K258" s="218"/>
      <c r="L258" s="218"/>
      <c r="M258" s="218"/>
      <c r="N258" s="218"/>
      <c r="O258" s="218"/>
      <c r="P258" s="218"/>
      <c r="Q258" s="218"/>
      <c r="R258" s="218"/>
      <c r="S258" s="218"/>
      <c r="T258" s="218"/>
      <c r="U258" s="218"/>
      <c r="V258" s="218"/>
      <c r="W258" s="218"/>
      <c r="X258" s="218"/>
      <c r="Y258" s="218"/>
      <c r="Z258" s="218"/>
    </row>
    <row r="259" spans="1:26" ht="12.75" customHeight="1">
      <c r="A259" s="218"/>
      <c r="B259" s="218"/>
      <c r="C259" s="218"/>
      <c r="D259" s="218"/>
      <c r="E259" s="218"/>
      <c r="F259" s="218"/>
      <c r="G259" s="218"/>
      <c r="H259" s="218"/>
      <c r="I259" s="218"/>
      <c r="J259" s="218"/>
      <c r="K259" s="218"/>
      <c r="L259" s="218"/>
      <c r="M259" s="218"/>
      <c r="N259" s="218"/>
      <c r="O259" s="218"/>
      <c r="P259" s="218"/>
      <c r="Q259" s="218"/>
      <c r="R259" s="218"/>
      <c r="S259" s="218"/>
      <c r="T259" s="218"/>
      <c r="U259" s="218"/>
      <c r="V259" s="218"/>
      <c r="W259" s="218"/>
      <c r="X259" s="218"/>
      <c r="Y259" s="218"/>
      <c r="Z259" s="218"/>
    </row>
    <row r="260" spans="1:26" ht="12.75" customHeight="1">
      <c r="A260" s="218"/>
      <c r="B260" s="218"/>
      <c r="C260" s="218"/>
      <c r="D260" s="218"/>
      <c r="E260" s="218"/>
      <c r="F260" s="218"/>
      <c r="G260" s="218"/>
      <c r="H260" s="218"/>
      <c r="I260" s="218"/>
      <c r="J260" s="218"/>
      <c r="K260" s="218"/>
      <c r="L260" s="218"/>
      <c r="M260" s="218"/>
      <c r="N260" s="218"/>
      <c r="O260" s="218"/>
      <c r="P260" s="218"/>
      <c r="Q260" s="218"/>
      <c r="R260" s="218"/>
      <c r="S260" s="218"/>
      <c r="T260" s="218"/>
      <c r="U260" s="218"/>
      <c r="V260" s="218"/>
      <c r="W260" s="218"/>
      <c r="X260" s="218"/>
      <c r="Y260" s="218"/>
      <c r="Z260" s="218"/>
    </row>
    <row r="261" spans="1:26" ht="12.75" customHeight="1">
      <c r="A261" s="218"/>
      <c r="B261" s="218"/>
      <c r="C261" s="218"/>
      <c r="D261" s="218"/>
      <c r="E261" s="218"/>
      <c r="F261" s="218"/>
      <c r="G261" s="218"/>
      <c r="H261" s="218"/>
      <c r="I261" s="218"/>
      <c r="J261" s="218"/>
      <c r="K261" s="218"/>
      <c r="L261" s="218"/>
      <c r="M261" s="218"/>
      <c r="N261" s="218"/>
      <c r="O261" s="218"/>
      <c r="P261" s="218"/>
      <c r="Q261" s="218"/>
      <c r="R261" s="218"/>
      <c r="S261" s="218"/>
      <c r="T261" s="218"/>
      <c r="U261" s="218"/>
      <c r="V261" s="218"/>
      <c r="W261" s="218"/>
      <c r="X261" s="218"/>
      <c r="Y261" s="218"/>
      <c r="Z261" s="218"/>
    </row>
    <row r="262" spans="1:26" ht="12.75" customHeight="1">
      <c r="A262" s="218"/>
      <c r="B262" s="218"/>
      <c r="C262" s="218"/>
      <c r="D262" s="218"/>
      <c r="E262" s="218"/>
      <c r="F262" s="218"/>
      <c r="G262" s="218"/>
      <c r="H262" s="218"/>
      <c r="I262" s="218"/>
      <c r="J262" s="218"/>
      <c r="K262" s="218"/>
      <c r="L262" s="218"/>
      <c r="M262" s="218"/>
      <c r="N262" s="218"/>
      <c r="O262" s="218"/>
      <c r="P262" s="218"/>
      <c r="Q262" s="218"/>
      <c r="R262" s="218"/>
      <c r="S262" s="218"/>
      <c r="T262" s="218"/>
      <c r="U262" s="218"/>
      <c r="V262" s="218"/>
      <c r="W262" s="218"/>
      <c r="X262" s="218"/>
      <c r="Y262" s="218"/>
      <c r="Z262" s="218"/>
    </row>
    <row r="263" spans="1:26" ht="12.75" customHeight="1">
      <c r="A263" s="218"/>
      <c r="B263" s="218"/>
      <c r="C263" s="218"/>
      <c r="D263" s="218"/>
      <c r="E263" s="218"/>
      <c r="F263" s="218"/>
      <c r="G263" s="218"/>
      <c r="H263" s="218"/>
      <c r="I263" s="218"/>
      <c r="J263" s="218"/>
      <c r="K263" s="218"/>
      <c r="L263" s="218"/>
      <c r="M263" s="218"/>
      <c r="N263" s="218"/>
      <c r="O263" s="218"/>
      <c r="P263" s="218"/>
      <c r="Q263" s="218"/>
      <c r="R263" s="218"/>
      <c r="S263" s="218"/>
      <c r="T263" s="218"/>
      <c r="U263" s="218"/>
      <c r="V263" s="218"/>
      <c r="W263" s="218"/>
      <c r="X263" s="218"/>
      <c r="Y263" s="218"/>
      <c r="Z263" s="218"/>
    </row>
    <row r="264" spans="1:26" ht="12.75" customHeight="1">
      <c r="A264" s="218"/>
      <c r="B264" s="218"/>
      <c r="C264" s="218"/>
      <c r="D264" s="218"/>
      <c r="E264" s="218"/>
      <c r="F264" s="218"/>
      <c r="G264" s="218"/>
      <c r="H264" s="218"/>
      <c r="I264" s="218"/>
      <c r="J264" s="218"/>
      <c r="K264" s="218"/>
      <c r="L264" s="218"/>
      <c r="M264" s="218"/>
      <c r="N264" s="218"/>
      <c r="O264" s="218"/>
      <c r="P264" s="218"/>
      <c r="Q264" s="218"/>
      <c r="R264" s="218"/>
      <c r="S264" s="218"/>
      <c r="T264" s="218"/>
      <c r="U264" s="218"/>
      <c r="V264" s="218"/>
      <c r="W264" s="218"/>
      <c r="X264" s="218"/>
      <c r="Y264" s="218"/>
      <c r="Z264" s="218"/>
    </row>
    <row r="265" spans="1:26" ht="12.75" customHeight="1">
      <c r="A265" s="218"/>
      <c r="B265" s="218"/>
      <c r="C265" s="218"/>
      <c r="D265" s="218"/>
      <c r="E265" s="218"/>
      <c r="F265" s="218"/>
      <c r="G265" s="218"/>
      <c r="H265" s="218"/>
      <c r="I265" s="218"/>
      <c r="J265" s="218"/>
      <c r="K265" s="218"/>
      <c r="L265" s="218"/>
      <c r="M265" s="218"/>
      <c r="N265" s="218"/>
      <c r="O265" s="218"/>
      <c r="P265" s="218"/>
      <c r="Q265" s="218"/>
      <c r="R265" s="218"/>
      <c r="S265" s="218"/>
      <c r="T265" s="218"/>
      <c r="U265" s="218"/>
      <c r="V265" s="218"/>
      <c r="W265" s="218"/>
      <c r="X265" s="218"/>
      <c r="Y265" s="218"/>
      <c r="Z265" s="218"/>
    </row>
    <row r="266" spans="1:26" ht="12.75" customHeight="1">
      <c r="A266" s="218"/>
      <c r="B266" s="218"/>
      <c r="C266" s="218"/>
      <c r="D266" s="218"/>
      <c r="E266" s="218"/>
      <c r="F266" s="218"/>
      <c r="G266" s="218"/>
      <c r="H266" s="218"/>
      <c r="I266" s="218"/>
      <c r="J266" s="218"/>
      <c r="K266" s="218"/>
      <c r="L266" s="218"/>
      <c r="M266" s="218"/>
      <c r="N266" s="218"/>
      <c r="O266" s="218"/>
      <c r="P266" s="218"/>
      <c r="Q266" s="218"/>
      <c r="R266" s="218"/>
      <c r="S266" s="218"/>
      <c r="T266" s="218"/>
      <c r="U266" s="218"/>
      <c r="V266" s="218"/>
      <c r="W266" s="218"/>
      <c r="X266" s="218"/>
      <c r="Y266" s="218"/>
      <c r="Z266" s="218"/>
    </row>
    <row r="267" spans="1:26" ht="12.75" customHeight="1">
      <c r="A267" s="218"/>
      <c r="B267" s="218"/>
      <c r="C267" s="218"/>
      <c r="D267" s="218"/>
      <c r="E267" s="218"/>
      <c r="F267" s="218"/>
      <c r="G267" s="218"/>
      <c r="H267" s="218"/>
      <c r="I267" s="218"/>
      <c r="J267" s="218"/>
      <c r="K267" s="218"/>
      <c r="L267" s="218"/>
      <c r="M267" s="218"/>
      <c r="N267" s="218"/>
      <c r="O267" s="218"/>
      <c r="P267" s="218"/>
      <c r="Q267" s="218"/>
      <c r="R267" s="218"/>
      <c r="S267" s="218"/>
      <c r="T267" s="218"/>
      <c r="U267" s="218"/>
      <c r="V267" s="218"/>
      <c r="W267" s="218"/>
      <c r="X267" s="218"/>
      <c r="Y267" s="218"/>
      <c r="Z267" s="218"/>
    </row>
    <row r="268" spans="1:26" ht="12.75" customHeight="1">
      <c r="A268" s="218"/>
      <c r="B268" s="218"/>
      <c r="C268" s="218"/>
      <c r="D268" s="218"/>
      <c r="E268" s="218"/>
      <c r="F268" s="218"/>
      <c r="G268" s="218"/>
      <c r="H268" s="218"/>
      <c r="I268" s="218"/>
      <c r="J268" s="218"/>
      <c r="K268" s="218"/>
      <c r="L268" s="218"/>
      <c r="M268" s="218"/>
      <c r="N268" s="218"/>
      <c r="O268" s="218"/>
      <c r="P268" s="218"/>
      <c r="Q268" s="218"/>
      <c r="R268" s="218"/>
      <c r="S268" s="218"/>
      <c r="T268" s="218"/>
      <c r="U268" s="218"/>
      <c r="V268" s="218"/>
      <c r="W268" s="218"/>
      <c r="X268" s="218"/>
      <c r="Y268" s="218"/>
      <c r="Z268" s="218"/>
    </row>
    <row r="269" spans="1:26" ht="12.75" customHeight="1">
      <c r="A269" s="218"/>
      <c r="B269" s="218"/>
      <c r="C269" s="218"/>
      <c r="D269" s="218"/>
      <c r="E269" s="218"/>
      <c r="F269" s="218"/>
      <c r="G269" s="218"/>
      <c r="H269" s="218"/>
      <c r="I269" s="218"/>
      <c r="J269" s="218"/>
      <c r="K269" s="218"/>
      <c r="L269" s="218"/>
      <c r="M269" s="218"/>
      <c r="N269" s="218"/>
      <c r="O269" s="218"/>
      <c r="P269" s="218"/>
      <c r="Q269" s="218"/>
      <c r="R269" s="218"/>
      <c r="S269" s="218"/>
      <c r="T269" s="218"/>
      <c r="U269" s="218"/>
      <c r="V269" s="218"/>
      <c r="W269" s="218"/>
      <c r="X269" s="218"/>
      <c r="Y269" s="218"/>
      <c r="Z269" s="218"/>
    </row>
    <row r="270" spans="1:26" ht="12.75" customHeight="1">
      <c r="A270" s="218"/>
      <c r="B270" s="218"/>
      <c r="C270" s="218"/>
      <c r="D270" s="218"/>
      <c r="E270" s="218"/>
      <c r="F270" s="218"/>
      <c r="G270" s="218"/>
      <c r="H270" s="218"/>
      <c r="I270" s="218"/>
      <c r="J270" s="218"/>
      <c r="K270" s="218"/>
      <c r="L270" s="218"/>
      <c r="M270" s="218"/>
      <c r="N270" s="218"/>
      <c r="O270" s="218"/>
      <c r="P270" s="218"/>
      <c r="Q270" s="218"/>
      <c r="R270" s="218"/>
      <c r="S270" s="218"/>
      <c r="T270" s="218"/>
      <c r="U270" s="218"/>
      <c r="V270" s="218"/>
      <c r="W270" s="218"/>
      <c r="X270" s="218"/>
      <c r="Y270" s="218"/>
      <c r="Z270" s="218"/>
    </row>
    <row r="271" spans="1:26" ht="12.75" customHeight="1">
      <c r="A271" s="218"/>
      <c r="B271" s="218"/>
      <c r="C271" s="218"/>
      <c r="D271" s="218"/>
      <c r="E271" s="218"/>
      <c r="F271" s="218"/>
      <c r="G271" s="218"/>
      <c r="H271" s="218"/>
      <c r="I271" s="218"/>
      <c r="J271" s="218"/>
      <c r="K271" s="218"/>
      <c r="L271" s="218"/>
      <c r="M271" s="218"/>
      <c r="N271" s="218"/>
      <c r="O271" s="218"/>
      <c r="P271" s="218"/>
      <c r="Q271" s="218"/>
      <c r="R271" s="218"/>
      <c r="S271" s="218"/>
      <c r="T271" s="218"/>
      <c r="U271" s="218"/>
      <c r="V271" s="218"/>
      <c r="W271" s="218"/>
      <c r="X271" s="218"/>
      <c r="Y271" s="218"/>
      <c r="Z271" s="218"/>
    </row>
    <row r="272" spans="1:26" ht="12.75" customHeight="1">
      <c r="A272" s="218"/>
      <c r="B272" s="218"/>
      <c r="C272" s="218"/>
      <c r="D272" s="218"/>
      <c r="E272" s="218"/>
      <c r="F272" s="218"/>
      <c r="G272" s="218"/>
      <c r="H272" s="218"/>
      <c r="I272" s="218"/>
      <c r="J272" s="218"/>
      <c r="K272" s="218"/>
      <c r="L272" s="218"/>
      <c r="M272" s="218"/>
      <c r="N272" s="218"/>
      <c r="O272" s="218"/>
      <c r="P272" s="218"/>
      <c r="Q272" s="218"/>
      <c r="R272" s="218"/>
      <c r="S272" s="218"/>
      <c r="T272" s="218"/>
      <c r="U272" s="218"/>
      <c r="V272" s="218"/>
      <c r="W272" s="218"/>
      <c r="X272" s="218"/>
      <c r="Y272" s="218"/>
      <c r="Z272" s="218"/>
    </row>
    <row r="273" spans="1:26" ht="12.75" customHeight="1">
      <c r="A273" s="218"/>
      <c r="B273" s="218"/>
      <c r="C273" s="218"/>
      <c r="D273" s="218"/>
      <c r="E273" s="218"/>
      <c r="F273" s="218"/>
      <c r="G273" s="218"/>
      <c r="H273" s="218"/>
      <c r="I273" s="218"/>
      <c r="J273" s="218"/>
      <c r="K273" s="218"/>
      <c r="L273" s="218"/>
      <c r="M273" s="218"/>
      <c r="N273" s="218"/>
      <c r="O273" s="218"/>
      <c r="P273" s="218"/>
      <c r="Q273" s="218"/>
      <c r="R273" s="218"/>
      <c r="S273" s="218"/>
      <c r="T273" s="218"/>
      <c r="U273" s="218"/>
      <c r="V273" s="218"/>
      <c r="W273" s="218"/>
      <c r="X273" s="218"/>
      <c r="Y273" s="218"/>
      <c r="Z273" s="218"/>
    </row>
    <row r="274" spans="1:26" ht="12.75" customHeight="1">
      <c r="A274" s="218"/>
      <c r="B274" s="218"/>
      <c r="C274" s="218"/>
      <c r="D274" s="218"/>
      <c r="E274" s="218"/>
      <c r="F274" s="218"/>
      <c r="G274" s="218"/>
      <c r="H274" s="218"/>
      <c r="I274" s="218"/>
      <c r="J274" s="218"/>
      <c r="K274" s="218"/>
      <c r="L274" s="218"/>
      <c r="M274" s="218"/>
      <c r="N274" s="218"/>
      <c r="O274" s="218"/>
      <c r="P274" s="218"/>
      <c r="Q274" s="218"/>
      <c r="R274" s="218"/>
      <c r="S274" s="218"/>
      <c r="T274" s="218"/>
      <c r="U274" s="218"/>
      <c r="V274" s="218"/>
      <c r="W274" s="218"/>
      <c r="X274" s="218"/>
      <c r="Y274" s="218"/>
      <c r="Z274" s="218"/>
    </row>
    <row r="275" spans="1:26" ht="12.75" customHeight="1">
      <c r="A275" s="218"/>
      <c r="B275" s="218"/>
      <c r="C275" s="218"/>
      <c r="D275" s="218"/>
      <c r="E275" s="218"/>
      <c r="F275" s="218"/>
      <c r="G275" s="218"/>
      <c r="H275" s="218"/>
      <c r="I275" s="218"/>
      <c r="J275" s="218"/>
      <c r="K275" s="218"/>
      <c r="L275" s="218"/>
      <c r="M275" s="218"/>
      <c r="N275" s="218"/>
      <c r="O275" s="218"/>
      <c r="P275" s="218"/>
      <c r="Q275" s="218"/>
      <c r="R275" s="218"/>
      <c r="S275" s="218"/>
      <c r="T275" s="218"/>
      <c r="U275" s="218"/>
      <c r="V275" s="218"/>
      <c r="W275" s="218"/>
      <c r="X275" s="218"/>
      <c r="Y275" s="218"/>
      <c r="Z275" s="218"/>
    </row>
    <row r="276" spans="1:26" ht="12.75" customHeight="1">
      <c r="A276" s="218"/>
      <c r="B276" s="218"/>
      <c r="C276" s="218"/>
      <c r="D276" s="218"/>
      <c r="E276" s="218"/>
      <c r="F276" s="218"/>
      <c r="G276" s="218"/>
      <c r="H276" s="218"/>
      <c r="I276" s="218"/>
      <c r="J276" s="218"/>
      <c r="K276" s="218"/>
      <c r="L276" s="218"/>
      <c r="M276" s="218"/>
      <c r="N276" s="218"/>
      <c r="O276" s="218"/>
      <c r="P276" s="218"/>
      <c r="Q276" s="218"/>
      <c r="R276" s="218"/>
      <c r="S276" s="218"/>
      <c r="T276" s="218"/>
      <c r="U276" s="218"/>
      <c r="V276" s="218"/>
      <c r="W276" s="218"/>
      <c r="X276" s="218"/>
      <c r="Y276" s="218"/>
      <c r="Z276" s="218"/>
    </row>
    <row r="277" spans="1:26" ht="12.75" customHeight="1">
      <c r="A277" s="218"/>
      <c r="B277" s="218"/>
      <c r="C277" s="218"/>
      <c r="D277" s="218"/>
      <c r="E277" s="218"/>
      <c r="F277" s="218"/>
      <c r="G277" s="218"/>
      <c r="H277" s="218"/>
      <c r="I277" s="218"/>
      <c r="J277" s="218"/>
      <c r="K277" s="218"/>
      <c r="L277" s="218"/>
      <c r="M277" s="218"/>
      <c r="N277" s="218"/>
      <c r="O277" s="218"/>
      <c r="P277" s="218"/>
      <c r="Q277" s="218"/>
      <c r="R277" s="218"/>
      <c r="S277" s="218"/>
      <c r="T277" s="218"/>
      <c r="U277" s="218"/>
      <c r="V277" s="218"/>
      <c r="W277" s="218"/>
      <c r="X277" s="218"/>
      <c r="Y277" s="218"/>
      <c r="Z277" s="218"/>
    </row>
    <row r="278" spans="1:26" ht="12.75" customHeight="1">
      <c r="A278" s="218"/>
      <c r="B278" s="218"/>
      <c r="C278" s="218"/>
      <c r="D278" s="218"/>
      <c r="E278" s="218"/>
      <c r="F278" s="218"/>
      <c r="G278" s="218"/>
      <c r="H278" s="218"/>
      <c r="I278" s="218"/>
      <c r="J278" s="218"/>
      <c r="K278" s="218"/>
      <c r="L278" s="218"/>
      <c r="M278" s="218"/>
      <c r="N278" s="218"/>
      <c r="O278" s="218"/>
      <c r="P278" s="218"/>
      <c r="Q278" s="218"/>
      <c r="R278" s="218"/>
      <c r="S278" s="218"/>
      <c r="T278" s="218"/>
      <c r="U278" s="218"/>
      <c r="V278" s="218"/>
      <c r="W278" s="218"/>
      <c r="X278" s="218"/>
      <c r="Y278" s="218"/>
      <c r="Z278" s="218"/>
    </row>
    <row r="279" spans="1:26" ht="12.75" customHeight="1">
      <c r="A279" s="218"/>
      <c r="B279" s="218"/>
      <c r="C279" s="218"/>
      <c r="D279" s="218"/>
      <c r="E279" s="218"/>
      <c r="F279" s="218"/>
      <c r="G279" s="218"/>
      <c r="H279" s="218"/>
      <c r="I279" s="218"/>
      <c r="J279" s="218"/>
      <c r="K279" s="218"/>
      <c r="L279" s="218"/>
      <c r="M279" s="218"/>
      <c r="N279" s="218"/>
      <c r="O279" s="218"/>
      <c r="P279" s="218"/>
      <c r="Q279" s="218"/>
      <c r="R279" s="218"/>
      <c r="S279" s="218"/>
      <c r="T279" s="218"/>
      <c r="U279" s="218"/>
      <c r="V279" s="218"/>
      <c r="W279" s="218"/>
      <c r="X279" s="218"/>
      <c r="Y279" s="218"/>
      <c r="Z279" s="218"/>
    </row>
    <row r="280" spans="1:26" ht="12.75" customHeight="1">
      <c r="A280" s="218"/>
      <c r="B280" s="218"/>
      <c r="C280" s="218"/>
      <c r="D280" s="218"/>
      <c r="E280" s="218"/>
      <c r="F280" s="218"/>
      <c r="G280" s="218"/>
      <c r="H280" s="218"/>
      <c r="I280" s="218"/>
      <c r="J280" s="218"/>
      <c r="K280" s="218"/>
      <c r="L280" s="218"/>
      <c r="M280" s="218"/>
      <c r="N280" s="218"/>
      <c r="O280" s="218"/>
      <c r="P280" s="218"/>
      <c r="Q280" s="218"/>
      <c r="R280" s="218"/>
      <c r="S280" s="218"/>
      <c r="T280" s="218"/>
      <c r="U280" s="218"/>
      <c r="V280" s="218"/>
      <c r="W280" s="218"/>
      <c r="X280" s="218"/>
      <c r="Y280" s="218"/>
      <c r="Z280" s="218"/>
    </row>
    <row r="281" spans="1:26" ht="12.75" customHeight="1">
      <c r="A281" s="218"/>
      <c r="B281" s="218"/>
      <c r="C281" s="218"/>
      <c r="D281" s="218"/>
      <c r="E281" s="218"/>
      <c r="F281" s="218"/>
      <c r="G281" s="218"/>
      <c r="H281" s="218"/>
      <c r="I281" s="218"/>
      <c r="J281" s="218"/>
      <c r="K281" s="218"/>
      <c r="L281" s="218"/>
      <c r="M281" s="218"/>
      <c r="N281" s="218"/>
      <c r="O281" s="218"/>
      <c r="P281" s="218"/>
      <c r="Q281" s="218"/>
      <c r="R281" s="218"/>
      <c r="S281" s="218"/>
      <c r="T281" s="218"/>
      <c r="U281" s="218"/>
      <c r="V281" s="218"/>
      <c r="W281" s="218"/>
      <c r="X281" s="218"/>
      <c r="Y281" s="218"/>
      <c r="Z281" s="218"/>
    </row>
    <row r="282" spans="1:26" ht="12.75" customHeight="1">
      <c r="A282" s="218"/>
      <c r="B282" s="218"/>
      <c r="C282" s="218"/>
      <c r="D282" s="218"/>
      <c r="E282" s="218"/>
      <c r="F282" s="218"/>
      <c r="G282" s="218"/>
      <c r="H282" s="218"/>
      <c r="I282" s="218"/>
      <c r="J282" s="218"/>
      <c r="K282" s="218"/>
      <c r="L282" s="218"/>
      <c r="M282" s="218"/>
      <c r="N282" s="218"/>
      <c r="O282" s="218"/>
      <c r="P282" s="218"/>
      <c r="Q282" s="218"/>
      <c r="R282" s="218"/>
      <c r="S282" s="218"/>
      <c r="T282" s="218"/>
      <c r="U282" s="218"/>
      <c r="V282" s="218"/>
      <c r="W282" s="218"/>
      <c r="X282" s="218"/>
      <c r="Y282" s="218"/>
      <c r="Z282" s="218"/>
    </row>
    <row r="283" spans="1:26" ht="12.75" customHeight="1">
      <c r="A283" s="218"/>
      <c r="B283" s="218"/>
      <c r="C283" s="218"/>
      <c r="D283" s="218"/>
      <c r="E283" s="218"/>
      <c r="F283" s="218"/>
      <c r="G283" s="218"/>
      <c r="H283" s="218"/>
      <c r="I283" s="218"/>
      <c r="J283" s="218"/>
      <c r="K283" s="218"/>
      <c r="L283" s="218"/>
      <c r="M283" s="218"/>
      <c r="N283" s="218"/>
      <c r="O283" s="218"/>
      <c r="P283" s="218"/>
      <c r="Q283" s="218"/>
      <c r="R283" s="218"/>
      <c r="S283" s="218"/>
      <c r="T283" s="218"/>
      <c r="U283" s="218"/>
      <c r="V283" s="218"/>
      <c r="W283" s="218"/>
      <c r="X283" s="218"/>
      <c r="Y283" s="218"/>
      <c r="Z283" s="218"/>
    </row>
    <row r="284" spans="1:26" ht="12.75" customHeight="1">
      <c r="A284" s="218"/>
      <c r="B284" s="218"/>
      <c r="C284" s="218"/>
      <c r="D284" s="218"/>
      <c r="E284" s="218"/>
      <c r="F284" s="218"/>
      <c r="G284" s="218"/>
      <c r="H284" s="218"/>
      <c r="I284" s="218"/>
      <c r="J284" s="218"/>
      <c r="K284" s="218"/>
      <c r="L284" s="218"/>
      <c r="M284" s="218"/>
      <c r="N284" s="218"/>
      <c r="O284" s="218"/>
      <c r="P284" s="218"/>
      <c r="Q284" s="218"/>
      <c r="R284" s="218"/>
      <c r="S284" s="218"/>
      <c r="T284" s="218"/>
      <c r="U284" s="218"/>
      <c r="V284" s="218"/>
      <c r="W284" s="218"/>
      <c r="X284" s="218"/>
      <c r="Y284" s="218"/>
      <c r="Z284" s="218"/>
    </row>
    <row r="285" spans="1:26" ht="12.75" customHeight="1">
      <c r="A285" s="218"/>
      <c r="B285" s="218"/>
      <c r="C285" s="218"/>
      <c r="D285" s="218"/>
      <c r="E285" s="218"/>
      <c r="F285" s="218"/>
      <c r="G285" s="218"/>
      <c r="H285" s="218"/>
      <c r="I285" s="218"/>
      <c r="J285" s="218"/>
      <c r="K285" s="218"/>
      <c r="L285" s="218"/>
      <c r="M285" s="218"/>
      <c r="N285" s="218"/>
      <c r="O285" s="218"/>
      <c r="P285" s="218"/>
      <c r="Q285" s="218"/>
      <c r="R285" s="218"/>
      <c r="S285" s="218"/>
      <c r="T285" s="218"/>
      <c r="U285" s="218"/>
      <c r="V285" s="218"/>
      <c r="W285" s="218"/>
      <c r="X285" s="218"/>
      <c r="Y285" s="218"/>
      <c r="Z285" s="218"/>
    </row>
    <row r="286" spans="1:26" ht="12.75" customHeight="1">
      <c r="A286" s="218"/>
      <c r="B286" s="218"/>
      <c r="C286" s="218"/>
      <c r="D286" s="218"/>
      <c r="E286" s="218"/>
      <c r="F286" s="218"/>
      <c r="G286" s="218"/>
      <c r="H286" s="218"/>
      <c r="I286" s="218"/>
      <c r="J286" s="218"/>
      <c r="K286" s="218"/>
      <c r="L286" s="218"/>
      <c r="M286" s="218"/>
      <c r="N286" s="218"/>
      <c r="O286" s="218"/>
      <c r="P286" s="218"/>
      <c r="Q286" s="218"/>
      <c r="R286" s="218"/>
      <c r="S286" s="218"/>
      <c r="T286" s="218"/>
      <c r="U286" s="218"/>
      <c r="V286" s="218"/>
      <c r="W286" s="218"/>
      <c r="X286" s="218"/>
      <c r="Y286" s="218"/>
      <c r="Z286" s="218"/>
    </row>
    <row r="287" spans="1:26" ht="12.75" customHeight="1">
      <c r="A287" s="218"/>
      <c r="B287" s="218"/>
      <c r="C287" s="218"/>
      <c r="D287" s="218"/>
      <c r="E287" s="218"/>
      <c r="F287" s="218"/>
      <c r="G287" s="218"/>
      <c r="H287" s="218"/>
      <c r="I287" s="218"/>
      <c r="J287" s="218"/>
      <c r="K287" s="218"/>
      <c r="L287" s="218"/>
      <c r="M287" s="218"/>
      <c r="N287" s="218"/>
      <c r="O287" s="218"/>
      <c r="P287" s="218"/>
      <c r="Q287" s="218"/>
      <c r="R287" s="218"/>
      <c r="S287" s="218"/>
      <c r="T287" s="218"/>
      <c r="U287" s="218"/>
      <c r="V287" s="218"/>
      <c r="W287" s="218"/>
      <c r="X287" s="218"/>
      <c r="Y287" s="218"/>
      <c r="Z287" s="218"/>
    </row>
    <row r="288" spans="1:26" ht="12.75" customHeight="1">
      <c r="A288" s="218"/>
      <c r="B288" s="218"/>
      <c r="C288" s="218"/>
      <c r="D288" s="218"/>
      <c r="E288" s="218"/>
      <c r="F288" s="218"/>
      <c r="G288" s="218"/>
      <c r="H288" s="218"/>
      <c r="I288" s="218"/>
      <c r="J288" s="218"/>
      <c r="K288" s="218"/>
      <c r="L288" s="218"/>
      <c r="M288" s="218"/>
      <c r="N288" s="218"/>
      <c r="O288" s="218"/>
      <c r="P288" s="218"/>
      <c r="Q288" s="218"/>
      <c r="R288" s="218"/>
      <c r="S288" s="218"/>
      <c r="T288" s="218"/>
      <c r="U288" s="218"/>
      <c r="V288" s="218"/>
      <c r="W288" s="218"/>
      <c r="X288" s="218"/>
      <c r="Y288" s="218"/>
      <c r="Z288" s="218"/>
    </row>
    <row r="289" spans="1:26" ht="12.75" customHeight="1">
      <c r="A289" s="218"/>
      <c r="B289" s="218"/>
      <c r="C289" s="218"/>
      <c r="D289" s="218"/>
      <c r="E289" s="218"/>
      <c r="F289" s="218"/>
      <c r="G289" s="218"/>
      <c r="H289" s="218"/>
      <c r="I289" s="218"/>
      <c r="J289" s="218"/>
      <c r="K289" s="218"/>
      <c r="L289" s="218"/>
      <c r="M289" s="218"/>
      <c r="N289" s="218"/>
      <c r="O289" s="218"/>
      <c r="P289" s="218"/>
      <c r="Q289" s="218"/>
      <c r="R289" s="218"/>
      <c r="S289" s="218"/>
      <c r="T289" s="218"/>
      <c r="U289" s="218"/>
      <c r="V289" s="218"/>
      <c r="W289" s="218"/>
      <c r="X289" s="218"/>
      <c r="Y289" s="218"/>
      <c r="Z289" s="218"/>
    </row>
    <row r="290" spans="1:26" ht="12.75" customHeight="1">
      <c r="A290" s="218"/>
      <c r="B290" s="218"/>
      <c r="C290" s="218"/>
      <c r="D290" s="218"/>
      <c r="E290" s="218"/>
      <c r="F290" s="218"/>
      <c r="G290" s="218"/>
      <c r="H290" s="218"/>
      <c r="I290" s="218"/>
      <c r="J290" s="218"/>
      <c r="K290" s="218"/>
      <c r="L290" s="218"/>
      <c r="M290" s="218"/>
      <c r="N290" s="218"/>
      <c r="O290" s="218"/>
      <c r="P290" s="218"/>
      <c r="Q290" s="218"/>
      <c r="R290" s="218"/>
      <c r="S290" s="218"/>
      <c r="T290" s="218"/>
      <c r="U290" s="218"/>
      <c r="V290" s="218"/>
      <c r="W290" s="218"/>
      <c r="X290" s="218"/>
      <c r="Y290" s="218"/>
      <c r="Z290" s="218"/>
    </row>
    <row r="291" spans="1:26" ht="12.75" customHeight="1">
      <c r="A291" s="218"/>
      <c r="B291" s="218"/>
      <c r="C291" s="218"/>
      <c r="D291" s="218"/>
      <c r="E291" s="218"/>
      <c r="F291" s="218"/>
      <c r="G291" s="218"/>
      <c r="H291" s="218"/>
      <c r="I291" s="218"/>
      <c r="J291" s="218"/>
      <c r="K291" s="218"/>
      <c r="L291" s="218"/>
      <c r="M291" s="218"/>
      <c r="N291" s="218"/>
      <c r="O291" s="218"/>
      <c r="P291" s="218"/>
      <c r="Q291" s="218"/>
      <c r="R291" s="218"/>
      <c r="S291" s="218"/>
      <c r="T291" s="218"/>
      <c r="U291" s="218"/>
      <c r="V291" s="218"/>
      <c r="W291" s="218"/>
      <c r="X291" s="218"/>
      <c r="Y291" s="218"/>
      <c r="Z291" s="218"/>
    </row>
    <row r="292" spans="1:26" ht="12.75" customHeight="1">
      <c r="A292" s="218"/>
      <c r="B292" s="218"/>
      <c r="C292" s="218"/>
      <c r="D292" s="218"/>
      <c r="E292" s="218"/>
      <c r="F292" s="218"/>
      <c r="G292" s="218"/>
      <c r="H292" s="218"/>
      <c r="I292" s="218"/>
      <c r="J292" s="218"/>
      <c r="K292" s="218"/>
      <c r="L292" s="218"/>
      <c r="M292" s="218"/>
      <c r="N292" s="218"/>
      <c r="O292" s="218"/>
      <c r="P292" s="218"/>
      <c r="Q292" s="218"/>
      <c r="R292" s="218"/>
      <c r="S292" s="218"/>
      <c r="T292" s="218"/>
      <c r="U292" s="218"/>
      <c r="V292" s="218"/>
      <c r="W292" s="218"/>
      <c r="X292" s="218"/>
      <c r="Y292" s="218"/>
      <c r="Z292" s="218"/>
    </row>
    <row r="293" spans="1:26" ht="12.75" customHeight="1">
      <c r="A293" s="218"/>
      <c r="B293" s="218"/>
      <c r="C293" s="218"/>
      <c r="D293" s="218"/>
      <c r="E293" s="218"/>
      <c r="F293" s="218"/>
      <c r="G293" s="218"/>
      <c r="H293" s="218"/>
      <c r="I293" s="218"/>
      <c r="J293" s="218"/>
      <c r="K293" s="218"/>
      <c r="L293" s="218"/>
      <c r="M293" s="218"/>
      <c r="N293" s="218"/>
      <c r="O293" s="218"/>
      <c r="P293" s="218"/>
      <c r="Q293" s="218"/>
      <c r="R293" s="218"/>
      <c r="S293" s="218"/>
      <c r="T293" s="218"/>
      <c r="U293" s="218"/>
      <c r="V293" s="218"/>
      <c r="W293" s="218"/>
      <c r="X293" s="218"/>
      <c r="Y293" s="218"/>
      <c r="Z293" s="218"/>
    </row>
    <row r="294" spans="1:26" ht="15.75" customHeight="1"/>
    <row r="295" spans="1:26" ht="15.75" customHeight="1"/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71">
    <mergeCell ref="B2:E2"/>
    <mergeCell ref="B10:B11"/>
    <mergeCell ref="C10:C11"/>
    <mergeCell ref="E10:E11"/>
    <mergeCell ref="F10:O10"/>
    <mergeCell ref="B28:E28"/>
    <mergeCell ref="X10:Y10"/>
    <mergeCell ref="F11:G11"/>
    <mergeCell ref="H11:I11"/>
    <mergeCell ref="J11:K11"/>
    <mergeCell ref="L11:M11"/>
    <mergeCell ref="N11:O11"/>
    <mergeCell ref="S11:V11"/>
    <mergeCell ref="P10:P11"/>
    <mergeCell ref="Q13:Q14"/>
    <mergeCell ref="C15:E15"/>
    <mergeCell ref="C18:E18"/>
    <mergeCell ref="Q19:Q22"/>
    <mergeCell ref="C24:D24"/>
    <mergeCell ref="B29:P29"/>
    <mergeCell ref="B32:E32"/>
    <mergeCell ref="B33:B34"/>
    <mergeCell ref="C33:D34"/>
    <mergeCell ref="B35:B36"/>
    <mergeCell ref="C35:D36"/>
    <mergeCell ref="C37:D37"/>
    <mergeCell ref="C38:D38"/>
    <mergeCell ref="C39:D39"/>
    <mergeCell ref="C40:D40"/>
    <mergeCell ref="C41:D41"/>
    <mergeCell ref="C42:D42"/>
    <mergeCell ref="B43:B44"/>
    <mergeCell ref="C43:D44"/>
    <mergeCell ref="C45:D45"/>
    <mergeCell ref="C46:D46"/>
    <mergeCell ref="C47:D47"/>
    <mergeCell ref="C48:D48"/>
    <mergeCell ref="C49:D49"/>
    <mergeCell ref="C51:D51"/>
    <mergeCell ref="B64:B65"/>
    <mergeCell ref="C64:C65"/>
    <mergeCell ref="D64:E64"/>
    <mergeCell ref="C53:D53"/>
    <mergeCell ref="B54:B55"/>
    <mergeCell ref="C54:D55"/>
    <mergeCell ref="B56:B57"/>
    <mergeCell ref="C56:D57"/>
    <mergeCell ref="B60:E60"/>
    <mergeCell ref="B61:E61"/>
    <mergeCell ref="B63:E63"/>
    <mergeCell ref="C52:D52"/>
    <mergeCell ref="C75:E75"/>
    <mergeCell ref="P64:P65"/>
    <mergeCell ref="D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B76:E76"/>
    <mergeCell ref="C77:D77"/>
    <mergeCell ref="F80:O80"/>
    <mergeCell ref="F81:G81"/>
    <mergeCell ref="H81:I81"/>
    <mergeCell ref="J81:K81"/>
    <mergeCell ref="L81:M81"/>
    <mergeCell ref="N81:O81"/>
  </mergeCells>
  <conditionalFormatting sqref="E83 C85:D85">
    <cfRule type="cellIs" dxfId="123" priority="1" operator="greaterThan">
      <formula>0</formula>
    </cfRule>
  </conditionalFormatting>
  <conditionalFormatting sqref="V13">
    <cfRule type="cellIs" dxfId="122" priority="2" operator="lessThan">
      <formula>$U$13</formula>
    </cfRule>
  </conditionalFormatting>
  <conditionalFormatting sqref="V14">
    <cfRule type="cellIs" dxfId="121" priority="3" operator="lessThan">
      <formula>$U$14</formula>
    </cfRule>
  </conditionalFormatting>
  <conditionalFormatting sqref="V16">
    <cfRule type="cellIs" dxfId="120" priority="4" operator="lessThan">
      <formula>$U$16</formula>
    </cfRule>
  </conditionalFormatting>
  <conditionalFormatting sqref="F58:O58">
    <cfRule type="cellIs" dxfId="119" priority="5" operator="lessThan">
      <formula>$F$50/2</formula>
    </cfRule>
  </conditionalFormatting>
  <conditionalFormatting sqref="P61">
    <cfRule type="cellIs" dxfId="118" priority="6" operator="lessThan">
      <formula>#REF!</formula>
    </cfRule>
  </conditionalFormatting>
  <conditionalFormatting sqref="P61">
    <cfRule type="cellIs" dxfId="117" priority="7" operator="greaterThan">
      <formula>#REF!</formula>
    </cfRule>
  </conditionalFormatting>
  <conditionalFormatting sqref="F63">
    <cfRule type="cellIs" dxfId="116" priority="8" operator="lessThan">
      <formula>$F$81</formula>
    </cfRule>
  </conditionalFormatting>
  <conditionalFormatting sqref="F63">
    <cfRule type="cellIs" dxfId="115" priority="9" operator="greaterThan">
      <formula>$F$81</formula>
    </cfRule>
  </conditionalFormatting>
  <conditionalFormatting sqref="G63">
    <cfRule type="cellIs" dxfId="114" priority="10" operator="lessThan">
      <formula>$F$81</formula>
    </cfRule>
  </conditionalFormatting>
  <conditionalFormatting sqref="G63">
    <cfRule type="cellIs" dxfId="113" priority="11" operator="greaterThan">
      <formula>$F$81</formula>
    </cfRule>
  </conditionalFormatting>
  <conditionalFormatting sqref="H81">
    <cfRule type="cellIs" dxfId="112" priority="12" operator="greaterThan">
      <formula>$H$81</formula>
    </cfRule>
  </conditionalFormatting>
  <conditionalFormatting sqref="H63">
    <cfRule type="cellIs" dxfId="111" priority="13" operator="lessThan">
      <formula>$H$81</formula>
    </cfRule>
  </conditionalFormatting>
  <conditionalFormatting sqref="H63">
    <cfRule type="cellIs" dxfId="110" priority="14" operator="greaterThan">
      <formula>$H$81</formula>
    </cfRule>
  </conditionalFormatting>
  <conditionalFormatting sqref="I63">
    <cfRule type="cellIs" dxfId="109" priority="15" operator="lessThan">
      <formula>$H$81</formula>
    </cfRule>
  </conditionalFormatting>
  <conditionalFormatting sqref="I63">
    <cfRule type="cellIs" dxfId="108" priority="16" operator="greaterThan">
      <formula>$H$81</formula>
    </cfRule>
  </conditionalFormatting>
  <conditionalFormatting sqref="J63">
    <cfRule type="cellIs" dxfId="107" priority="17" operator="lessThan">
      <formula>$J$81</formula>
    </cfRule>
  </conditionalFormatting>
  <conditionalFormatting sqref="J63">
    <cfRule type="cellIs" dxfId="106" priority="18" operator="greaterThan">
      <formula>$J$81</formula>
    </cfRule>
  </conditionalFormatting>
  <conditionalFormatting sqref="K63">
    <cfRule type="cellIs" dxfId="105" priority="19" operator="lessThan">
      <formula>$J$81</formula>
    </cfRule>
  </conditionalFormatting>
  <conditionalFormatting sqref="K63">
    <cfRule type="cellIs" dxfId="104" priority="20" operator="greaterThan">
      <formula>$J$81</formula>
    </cfRule>
  </conditionalFormatting>
  <conditionalFormatting sqref="L63">
    <cfRule type="cellIs" dxfId="103" priority="21" operator="lessThan">
      <formula>$L$81</formula>
    </cfRule>
  </conditionalFormatting>
  <conditionalFormatting sqref="L63">
    <cfRule type="cellIs" dxfId="102" priority="22" operator="greaterThan">
      <formula>$L$81</formula>
    </cfRule>
  </conditionalFormatting>
  <conditionalFormatting sqref="M63">
    <cfRule type="cellIs" dxfId="101" priority="23" operator="lessThan">
      <formula>$L$81</formula>
    </cfRule>
  </conditionalFormatting>
  <conditionalFormatting sqref="M63">
    <cfRule type="cellIs" dxfId="100" priority="24" operator="greaterThan">
      <formula>$L$81</formula>
    </cfRule>
  </conditionalFormatting>
  <conditionalFormatting sqref="N63">
    <cfRule type="cellIs" dxfId="99" priority="25" operator="lessThan">
      <formula>$N$81</formula>
    </cfRule>
  </conditionalFormatting>
  <conditionalFormatting sqref="N63">
    <cfRule type="cellIs" dxfId="98" priority="26" operator="greaterThan">
      <formula>$N$81</formula>
    </cfRule>
  </conditionalFormatting>
  <conditionalFormatting sqref="O63">
    <cfRule type="cellIs" dxfId="97" priority="27" operator="lessThan">
      <formula>$N$81</formula>
    </cfRule>
  </conditionalFormatting>
  <conditionalFormatting sqref="O63">
    <cfRule type="cellIs" dxfId="96" priority="28" operator="greaterThan">
      <formula>$N$81</formula>
    </cfRule>
  </conditionalFormatting>
  <conditionalFormatting sqref="N60:O60">
    <cfRule type="cellIs" dxfId="95" priority="29" operator="lessThan">
      <formula>#REF!</formula>
    </cfRule>
  </conditionalFormatting>
  <conditionalFormatting sqref="N60:O60">
    <cfRule type="cellIs" dxfId="94" priority="30" operator="greaterThan">
      <formula>#REF!</formula>
    </cfRule>
  </conditionalFormatting>
  <conditionalFormatting sqref="H59">
    <cfRule type="cellIs" dxfId="93" priority="31" operator="lessThan">
      <formula>$H$60</formula>
    </cfRule>
  </conditionalFormatting>
  <conditionalFormatting sqref="H59">
    <cfRule type="cellIs" dxfId="92" priority="32" operator="greaterThan">
      <formula>$H$60</formula>
    </cfRule>
  </conditionalFormatting>
  <conditionalFormatting sqref="I59">
    <cfRule type="cellIs" dxfId="91" priority="33" operator="lessThan">
      <formula>$I$60</formula>
    </cfRule>
  </conditionalFormatting>
  <conditionalFormatting sqref="I59">
    <cfRule type="cellIs" dxfId="90" priority="34" operator="greaterThan">
      <formula>$I$60</formula>
    </cfRule>
  </conditionalFormatting>
  <conditionalFormatting sqref="J59">
    <cfRule type="cellIs" dxfId="89" priority="35" operator="lessThan">
      <formula>$J$60</formula>
    </cfRule>
  </conditionalFormatting>
  <conditionalFormatting sqref="J59">
    <cfRule type="cellIs" dxfId="88" priority="36" operator="greaterThan">
      <formula>$J$60</formula>
    </cfRule>
  </conditionalFormatting>
  <conditionalFormatting sqref="K59">
    <cfRule type="cellIs" dxfId="87" priority="37" operator="lessThan">
      <formula>$K$60</formula>
    </cfRule>
  </conditionalFormatting>
  <conditionalFormatting sqref="K59">
    <cfRule type="cellIs" dxfId="86" priority="38" operator="greaterThan">
      <formula>$K$60</formula>
    </cfRule>
  </conditionalFormatting>
  <conditionalFormatting sqref="L59">
    <cfRule type="cellIs" dxfId="85" priority="39" operator="lessThan">
      <formula>$L$60</formula>
    </cfRule>
  </conditionalFormatting>
  <conditionalFormatting sqref="L59">
    <cfRule type="cellIs" dxfId="84" priority="40" operator="greaterThan">
      <formula>$L$60</formula>
    </cfRule>
  </conditionalFormatting>
  <conditionalFormatting sqref="M59">
    <cfRule type="cellIs" dxfId="83" priority="41" operator="lessThan">
      <formula>$M$60</formula>
    </cfRule>
  </conditionalFormatting>
  <conditionalFormatting sqref="M59">
    <cfRule type="cellIs" dxfId="82" priority="42" operator="greaterThan">
      <formula>$M$60</formula>
    </cfRule>
  </conditionalFormatting>
  <conditionalFormatting sqref="N59">
    <cfRule type="cellIs" dxfId="81" priority="43" operator="lessThan">
      <formula>$N$60</formula>
    </cfRule>
  </conditionalFormatting>
  <conditionalFormatting sqref="N59">
    <cfRule type="cellIs" dxfId="80" priority="44" operator="greaterThan">
      <formula>$N$60</formula>
    </cfRule>
  </conditionalFormatting>
  <conditionalFormatting sqref="O59">
    <cfRule type="cellIs" dxfId="79" priority="45" operator="lessThan">
      <formula>$O$60</formula>
    </cfRule>
  </conditionalFormatting>
  <conditionalFormatting sqref="O59">
    <cfRule type="cellIs" dxfId="78" priority="46" operator="greaterThan">
      <formula>$O$60</formula>
    </cfRule>
  </conditionalFormatting>
  <dataValidations count="6">
    <dataValidation type="list" allowBlank="1" showInputMessage="1" showErrorMessage="1" sqref="T13:T14">
      <formula1>$C$7:$C$8</formula1>
    </dataValidation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13:D14 D30">
      <formula1>$T$21:$T$23</formula1>
    </dataValidation>
    <dataValidation type="list" allowBlank="1" showErrorMessage="1" sqref="F61:O61 E33:E49 E51 E54:E57">
      <formula1>$C$7:$C$8</formula1>
    </dataValidation>
    <dataValidation type="list" allowBlank="1" showErrorMessage="1" sqref="E52:E53">
      <formula1>$T$13:$T$16</formula1>
    </dataValidation>
  </dataValidations>
  <printOptions horizontalCentered="1"/>
  <pageMargins left="0.78740157480314965" right="0.39370078740157483" top="0.98425196850393704" bottom="0.98425196850393704" header="0" footer="0"/>
  <pageSetup paperSize="9" scale="18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zoomScale="70" zoomScaleNormal="70" workbookViewId="0">
      <pane ySplit="11" topLeftCell="A12" activePane="bottomLeft" state="frozen"/>
      <selection pane="bottomLeft" activeCell="V31" sqref="V31"/>
    </sheetView>
  </sheetViews>
  <sheetFormatPr defaultColWidth="14.44140625" defaultRowHeight="15" customHeight="1"/>
  <cols>
    <col min="1" max="1" width="21.44140625" style="220" customWidth="1"/>
    <col min="2" max="2" width="3.44140625" style="220" customWidth="1"/>
    <col min="3" max="3" width="31.5546875" style="220" customWidth="1"/>
    <col min="4" max="4" width="9" style="220" customWidth="1"/>
    <col min="5" max="5" width="12.33203125" style="220" customWidth="1"/>
    <col min="6" max="9" width="5.6640625" style="220" customWidth="1"/>
    <col min="10" max="10" width="5.44140625" style="220" customWidth="1"/>
    <col min="11" max="11" width="7.44140625" style="220" customWidth="1"/>
    <col min="12" max="12" width="5.5546875" style="220" customWidth="1"/>
    <col min="13" max="13" width="5.6640625" style="220" customWidth="1"/>
    <col min="14" max="14" width="7.5546875" style="220" customWidth="1"/>
    <col min="15" max="15" width="5.6640625" style="220" customWidth="1"/>
    <col min="16" max="16" width="17.88671875" style="220" customWidth="1"/>
    <col min="17" max="17" width="5.5546875" style="220" customWidth="1"/>
    <col min="18" max="19" width="8.6640625" style="220" customWidth="1"/>
    <col min="20" max="20" width="19.44140625" style="220" customWidth="1"/>
    <col min="21" max="22" width="14.33203125" style="220" customWidth="1"/>
    <col min="23" max="23" width="15.6640625" style="220" customWidth="1"/>
    <col min="24" max="24" width="40.109375" style="220" customWidth="1"/>
    <col min="25" max="25" width="24.5546875" style="220" customWidth="1"/>
    <col min="26" max="16384" width="14.44140625" style="220"/>
  </cols>
  <sheetData>
    <row r="1" spans="1:25" ht="25.5" customHeight="1">
      <c r="B1" s="219" t="s">
        <v>1</v>
      </c>
      <c r="Q1" s="218"/>
    </row>
    <row r="2" spans="1:25" ht="12.75" customHeight="1">
      <c r="B2" s="409" t="s">
        <v>288</v>
      </c>
      <c r="C2" s="409"/>
      <c r="D2" s="410"/>
      <c r="E2" s="221"/>
      <c r="L2" s="221"/>
      <c r="M2" s="221"/>
      <c r="N2" s="221"/>
      <c r="O2" s="221"/>
      <c r="Q2" s="218"/>
    </row>
    <row r="3" spans="1:25" ht="12.75" customHeight="1">
      <c r="B3" s="222" t="s">
        <v>15</v>
      </c>
      <c r="L3" s="223"/>
      <c r="M3" s="223"/>
      <c r="N3" s="223"/>
      <c r="Q3" s="218"/>
    </row>
    <row r="4" spans="1:25" ht="12.75" customHeight="1">
      <c r="B4" s="222" t="s">
        <v>16</v>
      </c>
      <c r="L4" s="223"/>
      <c r="M4" s="223"/>
      <c r="N4" s="223"/>
      <c r="Q4" s="218"/>
    </row>
    <row r="5" spans="1:25" ht="12.75" customHeight="1">
      <c r="B5" s="222" t="s">
        <v>17</v>
      </c>
      <c r="D5" s="221" t="str">
        <f>IF($C$30=0," ",$C$30)</f>
        <v>język obcy nowożytny</v>
      </c>
      <c r="H5" s="221" t="str">
        <f>IF(C31=0," ",C31)</f>
        <v>matematyka</v>
      </c>
      <c r="L5" s="223"/>
      <c r="M5" s="223"/>
      <c r="N5" s="223"/>
      <c r="Q5" s="218"/>
    </row>
    <row r="6" spans="1:25" ht="12.75" customHeight="1">
      <c r="B6" s="222" t="s">
        <v>22</v>
      </c>
      <c r="D6" s="221"/>
      <c r="H6" s="221"/>
      <c r="L6" s="223"/>
      <c r="M6" s="223"/>
      <c r="N6" s="223"/>
      <c r="Q6" s="218"/>
    </row>
    <row r="7" spans="1:25" ht="12.75" customHeight="1">
      <c r="B7" s="222"/>
      <c r="C7" s="224" t="s">
        <v>289</v>
      </c>
      <c r="D7" s="225" t="s">
        <v>290</v>
      </c>
      <c r="H7" s="221"/>
      <c r="L7" s="223"/>
      <c r="M7" s="223"/>
      <c r="N7" s="223"/>
      <c r="Q7" s="218"/>
    </row>
    <row r="8" spans="1:25" ht="12.75" customHeight="1">
      <c r="B8" s="222"/>
      <c r="C8" s="224" t="s">
        <v>291</v>
      </c>
      <c r="D8" s="225" t="s">
        <v>292</v>
      </c>
      <c r="H8" s="221"/>
      <c r="L8" s="223"/>
      <c r="M8" s="223"/>
      <c r="N8" s="223"/>
      <c r="Q8" s="218"/>
    </row>
    <row r="9" spans="1:25" ht="12.75" customHeight="1">
      <c r="Q9" s="218"/>
    </row>
    <row r="10" spans="1:25" ht="24.75" customHeight="1">
      <c r="B10" s="611" t="s">
        <v>4</v>
      </c>
      <c r="C10" s="633" t="s">
        <v>5</v>
      </c>
      <c r="D10" s="226"/>
      <c r="E10" s="634"/>
      <c r="F10" s="636" t="s">
        <v>6</v>
      </c>
      <c r="G10" s="604"/>
      <c r="H10" s="604"/>
      <c r="I10" s="604"/>
      <c r="J10" s="604"/>
      <c r="K10" s="604"/>
      <c r="L10" s="604"/>
      <c r="M10" s="604"/>
      <c r="N10" s="604"/>
      <c r="O10" s="605"/>
      <c r="P10" s="637" t="s">
        <v>44</v>
      </c>
      <c r="Q10" s="227"/>
      <c r="X10" s="608" t="s">
        <v>7</v>
      </c>
      <c r="Y10" s="605"/>
    </row>
    <row r="11" spans="1:25" ht="25.5" customHeight="1">
      <c r="B11" s="612"/>
      <c r="C11" s="623"/>
      <c r="D11" s="228"/>
      <c r="E11" s="635"/>
      <c r="F11" s="636" t="s">
        <v>8</v>
      </c>
      <c r="G11" s="605"/>
      <c r="H11" s="636" t="s">
        <v>9</v>
      </c>
      <c r="I11" s="605"/>
      <c r="J11" s="636" t="s">
        <v>10</v>
      </c>
      <c r="K11" s="605"/>
      <c r="L11" s="636" t="s">
        <v>11</v>
      </c>
      <c r="M11" s="605"/>
      <c r="N11" s="626" t="s">
        <v>45</v>
      </c>
      <c r="O11" s="605"/>
      <c r="P11" s="612"/>
      <c r="Q11" s="227"/>
      <c r="S11" s="608" t="s">
        <v>46</v>
      </c>
      <c r="T11" s="604"/>
      <c r="U11" s="604"/>
      <c r="V11" s="605"/>
      <c r="X11" s="229" t="s">
        <v>47</v>
      </c>
      <c r="Y11" s="230" t="s">
        <v>48</v>
      </c>
    </row>
    <row r="12" spans="1:25" ht="12.75" customHeight="1">
      <c r="A12" s="231"/>
      <c r="B12" s="385">
        <v>1</v>
      </c>
      <c r="C12" s="233" t="s">
        <v>14</v>
      </c>
      <c r="D12" s="234"/>
      <c r="E12" s="235" t="str">
        <f>IF(C29="język obcy nowożytny","R","P")</f>
        <v>P</v>
      </c>
      <c r="F12" s="236">
        <v>3</v>
      </c>
      <c r="G12" s="236">
        <v>3</v>
      </c>
      <c r="H12" s="236">
        <v>3</v>
      </c>
      <c r="I12" s="236">
        <v>3</v>
      </c>
      <c r="J12" s="236">
        <v>3</v>
      </c>
      <c r="K12" s="236">
        <v>3</v>
      </c>
      <c r="L12" s="236">
        <v>3</v>
      </c>
      <c r="M12" s="236">
        <v>3</v>
      </c>
      <c r="N12" s="236">
        <v>4</v>
      </c>
      <c r="O12" s="236">
        <v>4</v>
      </c>
      <c r="P12" s="237">
        <f t="shared" ref="P12:P28" si="0">SUM(F12:O12)/2</f>
        <v>16</v>
      </c>
      <c r="Q12" s="238"/>
      <c r="S12" s="239"/>
      <c r="T12" s="239" t="s">
        <v>50</v>
      </c>
      <c r="U12" s="239" t="s">
        <v>51</v>
      </c>
      <c r="V12" s="239" t="s">
        <v>52</v>
      </c>
      <c r="X12" s="239"/>
      <c r="Y12" s="239"/>
    </row>
    <row r="13" spans="1:25" ht="12.75" customHeight="1">
      <c r="A13" s="231"/>
      <c r="B13" s="385">
        <v>2</v>
      </c>
      <c r="C13" s="233" t="s">
        <v>24</v>
      </c>
      <c r="D13" s="411" t="s">
        <v>53</v>
      </c>
      <c r="E13" s="235" t="str">
        <f>IF(C30="język obcy nowożytny","R","P")</f>
        <v>R</v>
      </c>
      <c r="F13" s="236">
        <v>2</v>
      </c>
      <c r="G13" s="236">
        <v>2</v>
      </c>
      <c r="H13" s="236">
        <v>2</v>
      </c>
      <c r="I13" s="236">
        <v>2</v>
      </c>
      <c r="J13" s="236">
        <v>2</v>
      </c>
      <c r="K13" s="236">
        <v>2</v>
      </c>
      <c r="L13" s="236">
        <v>3</v>
      </c>
      <c r="M13" s="236">
        <v>3</v>
      </c>
      <c r="N13" s="236">
        <v>3</v>
      </c>
      <c r="O13" s="236">
        <v>3</v>
      </c>
      <c r="P13" s="237">
        <f t="shared" si="0"/>
        <v>12</v>
      </c>
      <c r="Q13" s="619">
        <f>SUM(P13:P14)</f>
        <v>20</v>
      </c>
      <c r="S13" s="239" t="s">
        <v>55</v>
      </c>
      <c r="T13" s="389" t="s">
        <v>289</v>
      </c>
      <c r="U13" s="242">
        <v>650</v>
      </c>
      <c r="V13" s="242" t="e">
        <f>SUMIF($E$33:$E$40,$T13,#REF!)+SUMIF($E$42:$E$47,$T13,#REF!)</f>
        <v>#REF!</v>
      </c>
      <c r="X13" s="239" t="s">
        <v>14</v>
      </c>
      <c r="Y13" s="239" t="s">
        <v>24</v>
      </c>
    </row>
    <row r="14" spans="1:25" ht="12.75" customHeight="1">
      <c r="A14" s="231"/>
      <c r="B14" s="385">
        <v>3</v>
      </c>
      <c r="C14" s="233" t="s">
        <v>56</v>
      </c>
      <c r="D14" s="411" t="s">
        <v>57</v>
      </c>
      <c r="E14" s="235" t="s">
        <v>49</v>
      </c>
      <c r="F14" s="236">
        <v>2</v>
      </c>
      <c r="G14" s="236">
        <v>2</v>
      </c>
      <c r="H14" s="236">
        <v>2</v>
      </c>
      <c r="I14" s="236">
        <v>2</v>
      </c>
      <c r="J14" s="236">
        <v>2</v>
      </c>
      <c r="K14" s="236">
        <v>2</v>
      </c>
      <c r="L14" s="236">
        <v>1</v>
      </c>
      <c r="M14" s="236">
        <v>1</v>
      </c>
      <c r="N14" s="236">
        <v>1</v>
      </c>
      <c r="O14" s="236">
        <v>1</v>
      </c>
      <c r="P14" s="237">
        <f t="shared" si="0"/>
        <v>8</v>
      </c>
      <c r="Q14" s="612"/>
      <c r="S14" s="239" t="s">
        <v>58</v>
      </c>
      <c r="T14" s="389" t="s">
        <v>291</v>
      </c>
      <c r="U14" s="242">
        <v>450</v>
      </c>
      <c r="V14" s="242" t="e">
        <f>SUMIF($E$33:$E$40,$T14,#REF!)+SUMIF($E$42:$E$47,$T14,#REF!)</f>
        <v>#REF!</v>
      </c>
      <c r="X14" s="239" t="s">
        <v>29</v>
      </c>
      <c r="Y14" s="239" t="s">
        <v>26</v>
      </c>
    </row>
    <row r="15" spans="1:25" ht="12.75" customHeight="1">
      <c r="A15" s="231"/>
      <c r="B15" s="385">
        <v>4</v>
      </c>
      <c r="C15" s="480" t="s">
        <v>306</v>
      </c>
      <c r="D15" s="464"/>
      <c r="E15" s="465"/>
      <c r="F15" s="236">
        <v>1</v>
      </c>
      <c r="G15" s="236">
        <v>1</v>
      </c>
      <c r="H15" s="236"/>
      <c r="I15" s="236"/>
      <c r="J15" s="236"/>
      <c r="K15" s="236"/>
      <c r="L15" s="236"/>
      <c r="M15" s="236"/>
      <c r="N15" s="236"/>
      <c r="O15" s="236"/>
      <c r="P15" s="237">
        <f t="shared" si="0"/>
        <v>1</v>
      </c>
      <c r="Q15" s="238"/>
      <c r="S15" s="716" t="s">
        <v>152</v>
      </c>
      <c r="T15" s="717" t="s">
        <v>327</v>
      </c>
      <c r="U15" s="716"/>
      <c r="X15" s="239" t="s">
        <v>30</v>
      </c>
      <c r="Y15" s="239" t="s">
        <v>31</v>
      </c>
    </row>
    <row r="16" spans="1:25" ht="12.75" customHeight="1">
      <c r="A16" s="231"/>
      <c r="B16" s="385">
        <v>5</v>
      </c>
      <c r="C16" s="233" t="s">
        <v>26</v>
      </c>
      <c r="D16" s="234"/>
      <c r="E16" s="235" t="str">
        <f>IF(OR($C$30=C16,$C$31=C16),"R","P")</f>
        <v>P</v>
      </c>
      <c r="F16" s="236">
        <v>2</v>
      </c>
      <c r="G16" s="236">
        <v>2</v>
      </c>
      <c r="H16" s="236">
        <v>2</v>
      </c>
      <c r="I16" s="236">
        <v>2</v>
      </c>
      <c r="J16" s="236">
        <v>2</v>
      </c>
      <c r="K16" s="236">
        <v>2</v>
      </c>
      <c r="L16" s="236">
        <v>1</v>
      </c>
      <c r="M16" s="236">
        <v>1</v>
      </c>
      <c r="N16" s="236">
        <v>1</v>
      </c>
      <c r="O16" s="236">
        <v>1</v>
      </c>
      <c r="P16" s="237">
        <f t="shared" si="0"/>
        <v>8</v>
      </c>
      <c r="Q16" s="238"/>
      <c r="S16" s="390"/>
      <c r="T16" s="391"/>
      <c r="U16" s="238"/>
      <c r="V16" s="238"/>
      <c r="X16" s="239" t="s">
        <v>33</v>
      </c>
      <c r="Y16" s="239" t="s">
        <v>34</v>
      </c>
    </row>
    <row r="17" spans="1:25" ht="12.75" customHeight="1">
      <c r="A17" s="231"/>
      <c r="B17" s="385">
        <v>6</v>
      </c>
      <c r="C17" s="233" t="s">
        <v>29</v>
      </c>
      <c r="D17" s="244"/>
      <c r="E17" s="235" t="str">
        <f>IF(OR($C$30=C17,$C$31=C17),"R","P")</f>
        <v>P</v>
      </c>
      <c r="F17" s="236"/>
      <c r="G17" s="236"/>
      <c r="H17" s="236"/>
      <c r="I17" s="236"/>
      <c r="J17" s="236"/>
      <c r="K17" s="236"/>
      <c r="L17" s="236">
        <v>1</v>
      </c>
      <c r="M17" s="236">
        <v>1</v>
      </c>
      <c r="N17" s="236">
        <v>1</v>
      </c>
      <c r="O17" s="236">
        <v>1</v>
      </c>
      <c r="P17" s="237">
        <f t="shared" si="0"/>
        <v>2</v>
      </c>
      <c r="Q17" s="238"/>
      <c r="X17" s="239" t="s">
        <v>35</v>
      </c>
      <c r="Y17" s="239" t="s">
        <v>36</v>
      </c>
    </row>
    <row r="18" spans="1:25" ht="12.75" customHeight="1">
      <c r="A18" s="231"/>
      <c r="B18" s="385">
        <v>7</v>
      </c>
      <c r="C18" s="627" t="s">
        <v>32</v>
      </c>
      <c r="D18" s="604"/>
      <c r="E18" s="605"/>
      <c r="F18" s="236"/>
      <c r="G18" s="236"/>
      <c r="H18" s="236">
        <v>1</v>
      </c>
      <c r="I18" s="236">
        <v>1</v>
      </c>
      <c r="J18" s="236">
        <v>1</v>
      </c>
      <c r="K18" s="236">
        <v>1</v>
      </c>
      <c r="L18" s="236"/>
      <c r="M18" s="236"/>
      <c r="N18" s="236"/>
      <c r="O18" s="236"/>
      <c r="P18" s="237">
        <f t="shared" si="0"/>
        <v>2</v>
      </c>
      <c r="Q18" s="238"/>
      <c r="X18" s="239" t="s">
        <v>37</v>
      </c>
      <c r="Y18" s="239" t="s">
        <v>38</v>
      </c>
    </row>
    <row r="19" spans="1:25" ht="12.75" customHeight="1">
      <c r="A19" s="231"/>
      <c r="B19" s="385">
        <v>8</v>
      </c>
      <c r="C19" s="233" t="s">
        <v>31</v>
      </c>
      <c r="D19" s="234"/>
      <c r="E19" s="235" t="str">
        <f t="shared" ref="E19:E24" si="1">IF(OR($C$30=C19,$C$31=C19),"R","P")</f>
        <v>P</v>
      </c>
      <c r="F19" s="242">
        <v>1</v>
      </c>
      <c r="G19" s="242">
        <v>1</v>
      </c>
      <c r="H19" s="242">
        <v>1</v>
      </c>
      <c r="I19" s="242">
        <v>1</v>
      </c>
      <c r="J19" s="242">
        <v>1</v>
      </c>
      <c r="K19" s="242">
        <v>1</v>
      </c>
      <c r="L19" s="242">
        <v>1</v>
      </c>
      <c r="M19" s="242">
        <v>1</v>
      </c>
      <c r="N19" s="236"/>
      <c r="O19" s="236"/>
      <c r="P19" s="237">
        <f t="shared" si="0"/>
        <v>4</v>
      </c>
      <c r="Q19" s="619">
        <f>SUM(P19:P22)</f>
        <v>16</v>
      </c>
      <c r="X19" s="239"/>
      <c r="Y19" s="239" t="s">
        <v>39</v>
      </c>
    </row>
    <row r="20" spans="1:25" ht="12.75" customHeight="1">
      <c r="A20" s="231"/>
      <c r="B20" s="385">
        <v>9</v>
      </c>
      <c r="C20" s="233" t="s">
        <v>34</v>
      </c>
      <c r="D20" s="234"/>
      <c r="E20" s="235" t="str">
        <f t="shared" si="1"/>
        <v>P</v>
      </c>
      <c r="F20" s="242">
        <v>1</v>
      </c>
      <c r="G20" s="242">
        <v>1</v>
      </c>
      <c r="H20" s="242">
        <v>1</v>
      </c>
      <c r="I20" s="242">
        <v>1</v>
      </c>
      <c r="J20" s="242">
        <v>1</v>
      </c>
      <c r="K20" s="242">
        <v>1</v>
      </c>
      <c r="L20" s="242">
        <v>1</v>
      </c>
      <c r="M20" s="242">
        <v>1</v>
      </c>
      <c r="N20" s="236"/>
      <c r="O20" s="236"/>
      <c r="P20" s="237">
        <f t="shared" si="0"/>
        <v>4</v>
      </c>
      <c r="Q20" s="620"/>
      <c r="S20" s="220" t="s">
        <v>65</v>
      </c>
      <c r="X20" s="239"/>
      <c r="Y20" s="239" t="s">
        <v>40</v>
      </c>
    </row>
    <row r="21" spans="1:25" ht="12.75" customHeight="1">
      <c r="A21" s="231"/>
      <c r="B21" s="385">
        <v>10</v>
      </c>
      <c r="C21" s="233" t="s">
        <v>36</v>
      </c>
      <c r="D21" s="234"/>
      <c r="E21" s="235" t="str">
        <f t="shared" si="1"/>
        <v>P</v>
      </c>
      <c r="F21" s="242">
        <v>1</v>
      </c>
      <c r="G21" s="242">
        <v>1</v>
      </c>
      <c r="H21" s="242">
        <v>1</v>
      </c>
      <c r="I21" s="242">
        <v>1</v>
      </c>
      <c r="J21" s="242">
        <v>1</v>
      </c>
      <c r="K21" s="242">
        <v>1</v>
      </c>
      <c r="L21" s="242">
        <v>1</v>
      </c>
      <c r="M21" s="242">
        <v>1</v>
      </c>
      <c r="N21" s="236"/>
      <c r="O21" s="236"/>
      <c r="P21" s="237">
        <f t="shared" si="0"/>
        <v>4</v>
      </c>
      <c r="Q21" s="620"/>
      <c r="T21" s="221" t="s">
        <v>66</v>
      </c>
      <c r="U21" s="390" t="s">
        <v>67</v>
      </c>
      <c r="X21" s="218"/>
      <c r="Y21" s="218"/>
    </row>
    <row r="22" spans="1:25" ht="12.75" customHeight="1">
      <c r="A22" s="231"/>
      <c r="B22" s="385">
        <v>11</v>
      </c>
      <c r="C22" s="233" t="s">
        <v>38</v>
      </c>
      <c r="D22" s="234"/>
      <c r="E22" s="235" t="str">
        <f t="shared" si="1"/>
        <v>P</v>
      </c>
      <c r="F22" s="242">
        <v>1</v>
      </c>
      <c r="G22" s="242">
        <v>1</v>
      </c>
      <c r="H22" s="242">
        <v>1</v>
      </c>
      <c r="I22" s="242">
        <v>1</v>
      </c>
      <c r="J22" s="242">
        <v>1</v>
      </c>
      <c r="K22" s="242">
        <v>1</v>
      </c>
      <c r="L22" s="242">
        <v>1</v>
      </c>
      <c r="M22" s="242">
        <v>1</v>
      </c>
      <c r="N22" s="236"/>
      <c r="O22" s="236"/>
      <c r="P22" s="237">
        <f t="shared" si="0"/>
        <v>4</v>
      </c>
      <c r="Q22" s="612"/>
      <c r="T22" s="221" t="s">
        <v>53</v>
      </c>
      <c r="U22" s="390" t="s">
        <v>68</v>
      </c>
      <c r="X22" s="218"/>
      <c r="Y22" s="218"/>
    </row>
    <row r="23" spans="1:25" ht="12.75" customHeight="1">
      <c r="A23" s="231"/>
      <c r="B23" s="385">
        <v>12</v>
      </c>
      <c r="C23" s="233" t="s">
        <v>39</v>
      </c>
      <c r="D23" s="244"/>
      <c r="E23" s="235" t="str">
        <f t="shared" si="1"/>
        <v>R</v>
      </c>
      <c r="F23" s="236">
        <v>2</v>
      </c>
      <c r="G23" s="236">
        <v>2</v>
      </c>
      <c r="H23" s="236">
        <v>2</v>
      </c>
      <c r="I23" s="236">
        <v>2</v>
      </c>
      <c r="J23" s="236">
        <v>3</v>
      </c>
      <c r="K23" s="236">
        <v>3</v>
      </c>
      <c r="L23" s="236">
        <v>3</v>
      </c>
      <c r="M23" s="236">
        <v>3</v>
      </c>
      <c r="N23" s="236">
        <v>4</v>
      </c>
      <c r="O23" s="236">
        <v>4</v>
      </c>
      <c r="P23" s="237">
        <f t="shared" si="0"/>
        <v>14</v>
      </c>
      <c r="Q23" s="238"/>
      <c r="T23" s="221" t="s">
        <v>69</v>
      </c>
      <c r="U23" s="390" t="s">
        <v>70</v>
      </c>
    </row>
    <row r="24" spans="1:25" ht="12.75" customHeight="1">
      <c r="A24" s="231"/>
      <c r="B24" s="385">
        <v>13</v>
      </c>
      <c r="C24" s="627" t="s">
        <v>40</v>
      </c>
      <c r="D24" s="604"/>
      <c r="E24" s="235" t="str">
        <f t="shared" si="1"/>
        <v>P</v>
      </c>
      <c r="F24" s="236">
        <v>1</v>
      </c>
      <c r="G24" s="236">
        <v>1</v>
      </c>
      <c r="H24" s="236">
        <v>1</v>
      </c>
      <c r="I24" s="236">
        <v>1</v>
      </c>
      <c r="J24" s="236">
        <v>1</v>
      </c>
      <c r="K24" s="236">
        <v>1</v>
      </c>
      <c r="L24" s="236"/>
      <c r="M24" s="236"/>
      <c r="N24" s="236"/>
      <c r="O24" s="236"/>
      <c r="P24" s="237">
        <f t="shared" si="0"/>
        <v>3</v>
      </c>
      <c r="Q24" s="238"/>
      <c r="T24" s="221" t="s">
        <v>57</v>
      </c>
      <c r="U24" s="390" t="s">
        <v>71</v>
      </c>
    </row>
    <row r="25" spans="1:25" ht="12.75" customHeight="1">
      <c r="A25" s="231"/>
      <c r="B25" s="385">
        <v>14</v>
      </c>
      <c r="C25" s="233" t="s">
        <v>72</v>
      </c>
      <c r="D25" s="244"/>
      <c r="E25" s="235"/>
      <c r="F25" s="236">
        <v>3</v>
      </c>
      <c r="G25" s="236">
        <v>3</v>
      </c>
      <c r="H25" s="236">
        <v>3</v>
      </c>
      <c r="I25" s="236">
        <v>3</v>
      </c>
      <c r="J25" s="236">
        <v>3</v>
      </c>
      <c r="K25" s="236">
        <v>3</v>
      </c>
      <c r="L25" s="236">
        <v>3</v>
      </c>
      <c r="M25" s="236">
        <v>3</v>
      </c>
      <c r="N25" s="236">
        <v>3</v>
      </c>
      <c r="O25" s="236">
        <v>3</v>
      </c>
      <c r="P25" s="237">
        <f t="shared" si="0"/>
        <v>15</v>
      </c>
      <c r="Q25" s="238"/>
    </row>
    <row r="26" spans="1:25" ht="12.75" customHeight="1">
      <c r="A26" s="231"/>
      <c r="B26" s="385">
        <v>15</v>
      </c>
      <c r="C26" s="233" t="s">
        <v>73</v>
      </c>
      <c r="D26" s="244"/>
      <c r="E26" s="235"/>
      <c r="F26" s="236">
        <v>1</v>
      </c>
      <c r="G26" s="236">
        <v>1</v>
      </c>
      <c r="H26" s="236"/>
      <c r="I26" s="236"/>
      <c r="J26" s="236"/>
      <c r="K26" s="236"/>
      <c r="L26" s="236"/>
      <c r="M26" s="236"/>
      <c r="N26" s="236"/>
      <c r="O26" s="236"/>
      <c r="P26" s="237">
        <f t="shared" si="0"/>
        <v>1</v>
      </c>
      <c r="Q26" s="238"/>
    </row>
    <row r="27" spans="1:25" ht="12.75" customHeight="1">
      <c r="A27" s="231"/>
      <c r="B27" s="385">
        <v>16</v>
      </c>
      <c r="C27" s="233" t="s">
        <v>74</v>
      </c>
      <c r="D27" s="244"/>
      <c r="E27" s="235"/>
      <c r="F27" s="236">
        <v>1</v>
      </c>
      <c r="G27" s="236">
        <v>1</v>
      </c>
      <c r="H27" s="236">
        <v>1</v>
      </c>
      <c r="I27" s="236">
        <v>1</v>
      </c>
      <c r="J27" s="236">
        <v>1</v>
      </c>
      <c r="K27" s="236">
        <v>1</v>
      </c>
      <c r="L27" s="236">
        <v>1</v>
      </c>
      <c r="M27" s="236">
        <v>1</v>
      </c>
      <c r="N27" s="236">
        <v>1</v>
      </c>
      <c r="O27" s="236">
        <v>1</v>
      </c>
      <c r="P27" s="237">
        <f t="shared" si="0"/>
        <v>5</v>
      </c>
      <c r="Q27" s="238"/>
    </row>
    <row r="28" spans="1:25" ht="27.75" customHeight="1">
      <c r="B28" s="628" t="s">
        <v>75</v>
      </c>
      <c r="C28" s="629"/>
      <c r="D28" s="629"/>
      <c r="E28" s="630"/>
      <c r="F28" s="245">
        <f t="shared" ref="F28:O28" si="2">SUM(F12:F27)</f>
        <v>22</v>
      </c>
      <c r="G28" s="245">
        <f t="shared" si="2"/>
        <v>22</v>
      </c>
      <c r="H28" s="245">
        <f t="shared" si="2"/>
        <v>21</v>
      </c>
      <c r="I28" s="245">
        <f t="shared" si="2"/>
        <v>21</v>
      </c>
      <c r="J28" s="245">
        <f t="shared" si="2"/>
        <v>22</v>
      </c>
      <c r="K28" s="245">
        <f t="shared" si="2"/>
        <v>22</v>
      </c>
      <c r="L28" s="245">
        <f t="shared" si="2"/>
        <v>20</v>
      </c>
      <c r="M28" s="245">
        <f t="shared" si="2"/>
        <v>20</v>
      </c>
      <c r="N28" s="245">
        <f t="shared" si="2"/>
        <v>18</v>
      </c>
      <c r="O28" s="245">
        <f t="shared" si="2"/>
        <v>18</v>
      </c>
      <c r="P28" s="245">
        <f t="shared" si="0"/>
        <v>103</v>
      </c>
      <c r="Q28" s="238"/>
      <c r="S28" s="221"/>
      <c r="T28" s="247"/>
      <c r="X28" s="247"/>
    </row>
    <row r="29" spans="1:25" ht="12.75" customHeight="1">
      <c r="B29" s="631" t="s">
        <v>76</v>
      </c>
      <c r="C29" s="604"/>
      <c r="D29" s="604"/>
      <c r="E29" s="604"/>
      <c r="F29" s="604"/>
      <c r="G29" s="604"/>
      <c r="H29" s="604"/>
      <c r="I29" s="604"/>
      <c r="J29" s="604"/>
      <c r="K29" s="604"/>
      <c r="L29" s="604"/>
      <c r="M29" s="604"/>
      <c r="N29" s="604"/>
      <c r="O29" s="604"/>
      <c r="P29" s="699"/>
      <c r="Q29" s="238"/>
      <c r="S29" s="221"/>
      <c r="X29" s="247"/>
    </row>
    <row r="30" spans="1:25" ht="12.75" customHeight="1">
      <c r="B30" s="248">
        <v>1</v>
      </c>
      <c r="C30" s="249" t="s">
        <v>24</v>
      </c>
      <c r="D30" s="240" t="s">
        <v>53</v>
      </c>
      <c r="E30" s="242"/>
      <c r="F30" s="416"/>
      <c r="G30" s="416"/>
      <c r="H30" s="416"/>
      <c r="I30" s="416"/>
      <c r="J30" s="416">
        <v>1</v>
      </c>
      <c r="K30" s="416">
        <v>1</v>
      </c>
      <c r="L30" s="416">
        <v>1</v>
      </c>
      <c r="M30" s="416">
        <v>1</v>
      </c>
      <c r="N30" s="416">
        <v>1</v>
      </c>
      <c r="O30" s="416">
        <v>1</v>
      </c>
      <c r="P30" s="251">
        <f t="shared" ref="P30:P49" si="3">SUM(F30:O30)/2</f>
        <v>3</v>
      </c>
      <c r="Q30" s="238"/>
      <c r="U30" s="247"/>
      <c r="V30" s="247"/>
      <c r="W30" s="247"/>
      <c r="X30" s="247"/>
    </row>
    <row r="31" spans="1:25" ht="12.75" customHeight="1">
      <c r="B31" s="252">
        <v>2</v>
      </c>
      <c r="C31" s="249" t="s">
        <v>39</v>
      </c>
      <c r="D31" s="249"/>
      <c r="E31" s="242"/>
      <c r="F31" s="416">
        <v>1</v>
      </c>
      <c r="G31" s="416">
        <v>1</v>
      </c>
      <c r="H31" s="416">
        <v>1</v>
      </c>
      <c r="I31" s="416">
        <v>1</v>
      </c>
      <c r="J31" s="416">
        <v>1</v>
      </c>
      <c r="K31" s="416">
        <v>1</v>
      </c>
      <c r="L31" s="416">
        <v>1</v>
      </c>
      <c r="M31" s="416">
        <v>1</v>
      </c>
      <c r="N31" s="416">
        <v>1</v>
      </c>
      <c r="O31" s="416">
        <v>1</v>
      </c>
      <c r="P31" s="251">
        <f t="shared" si="3"/>
        <v>5</v>
      </c>
      <c r="Q31" s="238"/>
      <c r="U31" s="247"/>
      <c r="V31" s="247"/>
      <c r="W31" s="247"/>
      <c r="X31" s="247"/>
    </row>
    <row r="32" spans="1:25" ht="12.75" customHeight="1">
      <c r="B32" s="632" t="s">
        <v>82</v>
      </c>
      <c r="C32" s="604"/>
      <c r="D32" s="604"/>
      <c r="E32" s="605"/>
      <c r="F32" s="253">
        <f t="shared" ref="F32:O32" si="4">SUM(F30:F31)</f>
        <v>1</v>
      </c>
      <c r="G32" s="253">
        <f t="shared" si="4"/>
        <v>1</v>
      </c>
      <c r="H32" s="253">
        <f t="shared" si="4"/>
        <v>1</v>
      </c>
      <c r="I32" s="253">
        <f t="shared" si="4"/>
        <v>1</v>
      </c>
      <c r="J32" s="253">
        <f t="shared" si="4"/>
        <v>2</v>
      </c>
      <c r="K32" s="253">
        <f t="shared" si="4"/>
        <v>2</v>
      </c>
      <c r="L32" s="253">
        <f t="shared" si="4"/>
        <v>2</v>
      </c>
      <c r="M32" s="253">
        <f t="shared" si="4"/>
        <v>2</v>
      </c>
      <c r="N32" s="253">
        <f t="shared" si="4"/>
        <v>2</v>
      </c>
      <c r="O32" s="253">
        <f t="shared" si="4"/>
        <v>2</v>
      </c>
      <c r="P32" s="254">
        <f t="shared" si="3"/>
        <v>8</v>
      </c>
      <c r="Q32" s="238"/>
      <c r="S32" s="221"/>
      <c r="T32" s="247"/>
      <c r="U32" s="247"/>
      <c r="V32" s="247"/>
      <c r="W32" s="247"/>
      <c r="X32" s="247"/>
    </row>
    <row r="33" spans="1:26" ht="12.75" customHeight="1">
      <c r="A33" s="388">
        <f t="shared" ref="A33:A47" si="5">LEN(C33)</f>
        <v>19</v>
      </c>
      <c r="B33" s="619">
        <v>17</v>
      </c>
      <c r="C33" s="696" t="s">
        <v>83</v>
      </c>
      <c r="D33" s="622"/>
      <c r="E33" s="393" t="s">
        <v>289</v>
      </c>
      <c r="F33" s="394"/>
      <c r="G33" s="394"/>
      <c r="H33" s="394"/>
      <c r="I33" s="394"/>
      <c r="J33" s="394">
        <v>1</v>
      </c>
      <c r="K33" s="394">
        <v>1</v>
      </c>
      <c r="L33" s="394"/>
      <c r="M33" s="394"/>
      <c r="N33" s="394"/>
      <c r="O33" s="394"/>
      <c r="P33" s="258">
        <f t="shared" si="3"/>
        <v>1</v>
      </c>
      <c r="Q33" s="238"/>
    </row>
    <row r="34" spans="1:26" ht="12.75" customHeight="1">
      <c r="A34" s="388">
        <f t="shared" si="5"/>
        <v>0</v>
      </c>
      <c r="B34" s="612"/>
      <c r="C34" s="623"/>
      <c r="D34" s="624"/>
      <c r="E34" s="393" t="s">
        <v>291</v>
      </c>
      <c r="F34" s="394"/>
      <c r="G34" s="394"/>
      <c r="H34" s="394"/>
      <c r="I34" s="394"/>
      <c r="J34" s="394"/>
      <c r="K34" s="394"/>
      <c r="L34" s="394">
        <v>1</v>
      </c>
      <c r="M34" s="394">
        <v>1</v>
      </c>
      <c r="N34" s="394"/>
      <c r="O34" s="394"/>
      <c r="P34" s="258">
        <f t="shared" si="3"/>
        <v>1</v>
      </c>
      <c r="Q34" s="238"/>
      <c r="R34" s="390"/>
      <c r="S34" s="390"/>
      <c r="T34" s="390"/>
      <c r="U34" s="390"/>
      <c r="V34" s="390"/>
      <c r="W34" s="390"/>
      <c r="X34" s="390"/>
      <c r="Y34" s="390"/>
      <c r="Z34" s="390"/>
    </row>
    <row r="35" spans="1:26" ht="12.75" customHeight="1">
      <c r="A35" s="388">
        <f t="shared" si="5"/>
        <v>20</v>
      </c>
      <c r="B35" s="619">
        <v>18</v>
      </c>
      <c r="C35" s="667" t="s">
        <v>293</v>
      </c>
      <c r="D35" s="704"/>
      <c r="E35" s="396" t="s">
        <v>289</v>
      </c>
      <c r="F35" s="397">
        <v>1</v>
      </c>
      <c r="G35" s="397">
        <v>1</v>
      </c>
      <c r="H35" s="397">
        <v>2</v>
      </c>
      <c r="I35" s="397">
        <v>2</v>
      </c>
      <c r="J35" s="397">
        <v>1</v>
      </c>
      <c r="K35" s="397">
        <v>1</v>
      </c>
      <c r="L35" s="397"/>
      <c r="M35" s="397"/>
      <c r="N35" s="397"/>
      <c r="O35" s="397"/>
      <c r="P35" s="258">
        <f t="shared" si="3"/>
        <v>4</v>
      </c>
      <c r="Q35" s="238"/>
      <c r="S35" s="391"/>
      <c r="T35" s="395"/>
    </row>
    <row r="36" spans="1:26" s="443" customFormat="1" ht="12.75" customHeight="1">
      <c r="A36" s="444"/>
      <c r="B36" s="691"/>
      <c r="C36" s="705"/>
      <c r="D36" s="706"/>
      <c r="E36" s="396" t="s">
        <v>291</v>
      </c>
      <c r="F36" s="397"/>
      <c r="G36" s="397"/>
      <c r="H36" s="397"/>
      <c r="I36" s="397"/>
      <c r="J36" s="397"/>
      <c r="K36" s="397"/>
      <c r="L36" s="397">
        <v>1</v>
      </c>
      <c r="M36" s="397">
        <v>1</v>
      </c>
      <c r="N36" s="397"/>
      <c r="O36" s="397"/>
      <c r="P36" s="258">
        <f t="shared" si="3"/>
        <v>1</v>
      </c>
      <c r="Q36" s="238"/>
      <c r="S36" s="391"/>
      <c r="T36" s="395"/>
    </row>
    <row r="37" spans="1:26" ht="12.75" customHeight="1">
      <c r="A37" s="388">
        <f t="shared" si="5"/>
        <v>20</v>
      </c>
      <c r="B37" s="385">
        <v>19</v>
      </c>
      <c r="C37" s="625" t="s">
        <v>294</v>
      </c>
      <c r="D37" s="605"/>
      <c r="E37" s="396" t="s">
        <v>289</v>
      </c>
      <c r="F37" s="397">
        <v>3</v>
      </c>
      <c r="G37" s="397">
        <v>3</v>
      </c>
      <c r="H37" s="397">
        <v>4</v>
      </c>
      <c r="I37" s="397">
        <v>4</v>
      </c>
      <c r="J37" s="397">
        <v>2</v>
      </c>
      <c r="K37" s="397">
        <v>2</v>
      </c>
      <c r="L37" s="397"/>
      <c r="M37" s="397"/>
      <c r="N37" s="397"/>
      <c r="O37" s="397"/>
      <c r="P37" s="258">
        <f t="shared" si="3"/>
        <v>9</v>
      </c>
      <c r="Q37" s="238"/>
    </row>
    <row r="38" spans="1:26" ht="12.75" customHeight="1">
      <c r="A38" s="388">
        <f t="shared" si="5"/>
        <v>27</v>
      </c>
      <c r="B38" s="385">
        <v>20</v>
      </c>
      <c r="C38" s="625" t="s">
        <v>295</v>
      </c>
      <c r="D38" s="605"/>
      <c r="E38" s="396" t="s">
        <v>289</v>
      </c>
      <c r="F38" s="397">
        <v>2</v>
      </c>
      <c r="G38" s="397">
        <v>2</v>
      </c>
      <c r="H38" s="397"/>
      <c r="I38" s="397"/>
      <c r="J38" s="397"/>
      <c r="K38" s="397"/>
      <c r="L38" s="397"/>
      <c r="M38" s="397"/>
      <c r="N38" s="397"/>
      <c r="O38" s="397"/>
      <c r="P38" s="258">
        <f t="shared" si="3"/>
        <v>2</v>
      </c>
      <c r="Q38" s="238"/>
    </row>
    <row r="39" spans="1:26" ht="12.75" customHeight="1">
      <c r="A39" s="388">
        <f t="shared" si="5"/>
        <v>20</v>
      </c>
      <c r="B39" s="385">
        <v>21</v>
      </c>
      <c r="C39" s="625" t="s">
        <v>296</v>
      </c>
      <c r="D39" s="605"/>
      <c r="E39" s="396" t="s">
        <v>291</v>
      </c>
      <c r="F39" s="397"/>
      <c r="G39" s="397"/>
      <c r="H39" s="397"/>
      <c r="I39" s="397"/>
      <c r="J39" s="397">
        <v>2</v>
      </c>
      <c r="K39" s="397">
        <v>2</v>
      </c>
      <c r="L39" s="397">
        <v>5</v>
      </c>
      <c r="M39" s="397">
        <v>5</v>
      </c>
      <c r="N39" s="397">
        <v>4</v>
      </c>
      <c r="O39" s="397"/>
      <c r="P39" s="258">
        <f t="shared" si="3"/>
        <v>9</v>
      </c>
      <c r="Q39" s="238"/>
    </row>
    <row r="40" spans="1:26" ht="12.75" customHeight="1">
      <c r="A40" s="388">
        <f t="shared" si="5"/>
        <v>10</v>
      </c>
      <c r="B40" s="385">
        <v>22</v>
      </c>
      <c r="C40" s="625" t="s">
        <v>297</v>
      </c>
      <c r="D40" s="605"/>
      <c r="E40" s="396" t="s">
        <v>289</v>
      </c>
      <c r="F40" s="397"/>
      <c r="G40" s="397"/>
      <c r="H40" s="397">
        <v>1</v>
      </c>
      <c r="I40" s="397">
        <v>1</v>
      </c>
      <c r="J40" s="397"/>
      <c r="K40" s="397"/>
      <c r="L40" s="397"/>
      <c r="M40" s="397"/>
      <c r="N40" s="397"/>
      <c r="O40" s="397"/>
      <c r="P40" s="258">
        <f t="shared" si="3"/>
        <v>1</v>
      </c>
      <c r="Q40" s="238"/>
    </row>
    <row r="41" spans="1:26" ht="12.75" customHeight="1">
      <c r="B41" s="267" t="s">
        <v>91</v>
      </c>
      <c r="C41" s="268"/>
      <c r="D41" s="269"/>
      <c r="E41" s="269"/>
      <c r="F41" s="270">
        <f t="shared" ref="F41:O41" si="6">SUM(F33:F40)</f>
        <v>6</v>
      </c>
      <c r="G41" s="270">
        <f t="shared" si="6"/>
        <v>6</v>
      </c>
      <c r="H41" s="270">
        <f t="shared" si="6"/>
        <v>7</v>
      </c>
      <c r="I41" s="270">
        <f t="shared" si="6"/>
        <v>7</v>
      </c>
      <c r="J41" s="270">
        <f t="shared" si="6"/>
        <v>6</v>
      </c>
      <c r="K41" s="270">
        <f t="shared" si="6"/>
        <v>6</v>
      </c>
      <c r="L41" s="270">
        <f t="shared" si="6"/>
        <v>7</v>
      </c>
      <c r="M41" s="270">
        <f t="shared" si="6"/>
        <v>7</v>
      </c>
      <c r="N41" s="270">
        <f t="shared" si="6"/>
        <v>4</v>
      </c>
      <c r="O41" s="270">
        <f t="shared" si="6"/>
        <v>0</v>
      </c>
      <c r="P41" s="270">
        <f t="shared" si="3"/>
        <v>28</v>
      </c>
      <c r="Q41" s="238"/>
    </row>
    <row r="42" spans="1:26" ht="12.75" customHeight="1">
      <c r="A42" s="388">
        <f t="shared" si="5"/>
        <v>27</v>
      </c>
      <c r="B42" s="239">
        <v>23</v>
      </c>
      <c r="C42" s="700" t="s">
        <v>301</v>
      </c>
      <c r="D42" s="701"/>
      <c r="E42" s="396" t="s">
        <v>289</v>
      </c>
      <c r="F42" s="397">
        <v>5</v>
      </c>
      <c r="G42" s="397">
        <v>5</v>
      </c>
      <c r="H42" s="397">
        <v>6</v>
      </c>
      <c r="I42" s="397">
        <v>6</v>
      </c>
      <c r="J42" s="397">
        <v>6</v>
      </c>
      <c r="K42" s="397">
        <v>6</v>
      </c>
      <c r="L42" s="397"/>
      <c r="M42" s="397"/>
      <c r="N42" s="397"/>
      <c r="O42" s="397"/>
      <c r="P42" s="258">
        <f t="shared" si="3"/>
        <v>17</v>
      </c>
      <c r="Q42" s="238"/>
    </row>
    <row r="43" spans="1:26" ht="12.75" customHeight="1">
      <c r="A43" s="388">
        <f t="shared" si="5"/>
        <v>30</v>
      </c>
      <c r="B43" s="239">
        <v>24</v>
      </c>
      <c r="C43" s="702" t="s">
        <v>302</v>
      </c>
      <c r="D43" s="703"/>
      <c r="E43" s="396" t="s">
        <v>291</v>
      </c>
      <c r="F43" s="397"/>
      <c r="G43" s="397"/>
      <c r="H43" s="397"/>
      <c r="I43" s="397"/>
      <c r="J43" s="397"/>
      <c r="K43" s="397"/>
      <c r="L43" s="397">
        <v>6</v>
      </c>
      <c r="M43" s="397">
        <v>6</v>
      </c>
      <c r="N43" s="397">
        <v>3</v>
      </c>
      <c r="O43" s="397"/>
      <c r="P43" s="258">
        <f t="shared" si="3"/>
        <v>7.5</v>
      </c>
      <c r="Q43" s="238"/>
    </row>
    <row r="44" spans="1:26" s="447" customFormat="1" ht="12.75" customHeight="1">
      <c r="A44" s="448"/>
      <c r="B44" s="417">
        <v>25</v>
      </c>
      <c r="C44" s="568" t="s">
        <v>312</v>
      </c>
      <c r="D44" s="569"/>
      <c r="E44" s="451" t="s">
        <v>327</v>
      </c>
      <c r="F44" s="100"/>
      <c r="G44" s="100"/>
      <c r="H44" s="100"/>
      <c r="I44" s="100"/>
      <c r="J44" s="100"/>
      <c r="K44" s="100"/>
      <c r="L44" s="100"/>
      <c r="M44" s="100"/>
      <c r="N44" s="100"/>
      <c r="O44" s="79">
        <v>3</v>
      </c>
      <c r="P44" s="97">
        <f t="shared" si="3"/>
        <v>1.5</v>
      </c>
      <c r="Q44" s="238"/>
    </row>
    <row r="45" spans="1:26" ht="12.75" customHeight="1">
      <c r="A45" s="388">
        <f t="shared" si="5"/>
        <v>29</v>
      </c>
      <c r="B45" s="417">
        <v>26</v>
      </c>
      <c r="C45" s="561" t="s">
        <v>313</v>
      </c>
      <c r="D45" s="562"/>
      <c r="E45" s="451" t="s">
        <v>327</v>
      </c>
      <c r="F45" s="100"/>
      <c r="G45" s="100"/>
      <c r="H45" s="100"/>
      <c r="I45" s="100"/>
      <c r="J45" s="100"/>
      <c r="K45" s="100"/>
      <c r="L45" s="100"/>
      <c r="M45" s="100"/>
      <c r="N45" s="100"/>
      <c r="O45" s="91">
        <v>4</v>
      </c>
      <c r="P45" s="97">
        <f t="shared" si="3"/>
        <v>2</v>
      </c>
      <c r="Q45" s="238"/>
    </row>
    <row r="46" spans="1:26" ht="12.75" customHeight="1">
      <c r="A46" s="388">
        <f t="shared" si="5"/>
        <v>17</v>
      </c>
      <c r="B46" s="619">
        <v>27</v>
      </c>
      <c r="C46" s="667" t="s">
        <v>97</v>
      </c>
      <c r="D46" s="622"/>
      <c r="E46" s="401" t="s">
        <v>289</v>
      </c>
      <c r="F46" s="402"/>
      <c r="G46" s="402"/>
      <c r="H46" s="402"/>
      <c r="I46" s="402"/>
      <c r="J46" s="402"/>
      <c r="K46" s="402" t="s">
        <v>98</v>
      </c>
      <c r="L46" s="402"/>
      <c r="M46" s="402"/>
      <c r="N46" s="402"/>
      <c r="O46" s="402"/>
      <c r="P46" s="258">
        <f t="shared" si="3"/>
        <v>0</v>
      </c>
      <c r="Q46" s="238"/>
    </row>
    <row r="47" spans="1:26" ht="12.75" customHeight="1">
      <c r="A47" s="388">
        <f t="shared" si="5"/>
        <v>0</v>
      </c>
      <c r="B47" s="612"/>
      <c r="C47" s="623"/>
      <c r="D47" s="624"/>
      <c r="E47" s="401" t="s">
        <v>291</v>
      </c>
      <c r="F47" s="402"/>
      <c r="G47" s="402"/>
      <c r="H47" s="402"/>
      <c r="I47" s="402"/>
      <c r="J47" s="402"/>
      <c r="K47" s="402"/>
      <c r="L47" s="402"/>
      <c r="M47" s="402" t="s">
        <v>98</v>
      </c>
      <c r="N47" s="402"/>
      <c r="O47" s="402"/>
      <c r="P47" s="258">
        <f t="shared" si="3"/>
        <v>0</v>
      </c>
      <c r="Q47" s="238"/>
    </row>
    <row r="48" spans="1:26" ht="12.75" customHeight="1">
      <c r="A48" s="388"/>
      <c r="B48" s="273" t="s">
        <v>99</v>
      </c>
      <c r="C48" s="274"/>
      <c r="D48" s="275"/>
      <c r="E48" s="275"/>
      <c r="F48" s="276">
        <f t="shared" ref="F48:O48" si="7">SUM(F42:F47)</f>
        <v>5</v>
      </c>
      <c r="G48" s="276">
        <f t="shared" si="7"/>
        <v>5</v>
      </c>
      <c r="H48" s="276">
        <f t="shared" si="7"/>
        <v>6</v>
      </c>
      <c r="I48" s="276">
        <f t="shared" si="7"/>
        <v>6</v>
      </c>
      <c r="J48" s="276">
        <f t="shared" si="7"/>
        <v>6</v>
      </c>
      <c r="K48" s="276">
        <f t="shared" si="7"/>
        <v>6</v>
      </c>
      <c r="L48" s="276">
        <f t="shared" si="7"/>
        <v>6</v>
      </c>
      <c r="M48" s="276">
        <f t="shared" si="7"/>
        <v>6</v>
      </c>
      <c r="N48" s="276">
        <f t="shared" si="7"/>
        <v>3</v>
      </c>
      <c r="O48" s="276">
        <f t="shared" si="7"/>
        <v>7</v>
      </c>
      <c r="P48" s="270">
        <f t="shared" si="3"/>
        <v>28</v>
      </c>
      <c r="Q48" s="238"/>
    </row>
    <row r="49" spans="1:25" ht="12.75" customHeight="1">
      <c r="A49" s="388"/>
      <c r="B49" s="277" t="s">
        <v>107</v>
      </c>
      <c r="C49" s="278"/>
      <c r="D49" s="279"/>
      <c r="E49" s="280"/>
      <c r="F49" s="420">
        <f t="shared" ref="F49:O49" si="8">SUM(F48,F41)</f>
        <v>11</v>
      </c>
      <c r="G49" s="420">
        <f t="shared" si="8"/>
        <v>11</v>
      </c>
      <c r="H49" s="420">
        <f t="shared" si="8"/>
        <v>13</v>
      </c>
      <c r="I49" s="420">
        <f t="shared" si="8"/>
        <v>13</v>
      </c>
      <c r="J49" s="420">
        <f t="shared" si="8"/>
        <v>12</v>
      </c>
      <c r="K49" s="420">
        <f t="shared" si="8"/>
        <v>12</v>
      </c>
      <c r="L49" s="420">
        <f t="shared" si="8"/>
        <v>13</v>
      </c>
      <c r="M49" s="420">
        <f t="shared" si="8"/>
        <v>13</v>
      </c>
      <c r="N49" s="420">
        <f t="shared" si="8"/>
        <v>7</v>
      </c>
      <c r="O49" s="420">
        <f t="shared" si="8"/>
        <v>7</v>
      </c>
      <c r="P49" s="421">
        <f t="shared" si="3"/>
        <v>56</v>
      </c>
      <c r="Q49" s="238"/>
    </row>
    <row r="50" spans="1:25" ht="12.75" customHeight="1">
      <c r="B50" s="615" t="s">
        <v>113</v>
      </c>
      <c r="C50" s="604"/>
      <c r="D50" s="604"/>
      <c r="E50" s="605"/>
      <c r="F50" s="422">
        <v>11</v>
      </c>
      <c r="G50" s="422">
        <v>11</v>
      </c>
      <c r="H50" s="422">
        <v>13</v>
      </c>
      <c r="I50" s="422">
        <v>13</v>
      </c>
      <c r="J50" s="422">
        <v>12</v>
      </c>
      <c r="K50" s="422">
        <v>12</v>
      </c>
      <c r="L50" s="422">
        <v>13</v>
      </c>
      <c r="M50" s="422">
        <v>13</v>
      </c>
      <c r="N50" s="420">
        <v>7</v>
      </c>
      <c r="O50" s="420">
        <v>7</v>
      </c>
      <c r="P50" s="421">
        <f>SUM(F50:M50)/2+N50</f>
        <v>56</v>
      </c>
      <c r="Q50" s="238"/>
      <c r="R50" s="220" t="s">
        <v>111</v>
      </c>
    </row>
    <row r="51" spans="1:25" ht="12.75" customHeight="1">
      <c r="B51" s="616" t="s">
        <v>115</v>
      </c>
      <c r="C51" s="604"/>
      <c r="D51" s="604"/>
      <c r="E51" s="605"/>
      <c r="F51" s="284"/>
      <c r="G51" s="229"/>
      <c r="H51" s="229"/>
      <c r="I51" s="229"/>
      <c r="J51" s="229"/>
      <c r="K51" s="229" t="s">
        <v>289</v>
      </c>
      <c r="L51" s="229"/>
      <c r="M51" s="229"/>
      <c r="N51" s="229" t="s">
        <v>291</v>
      </c>
      <c r="O51" s="229"/>
      <c r="P51" s="242">
        <f>COUNTA(F51:O51)</f>
        <v>2</v>
      </c>
      <c r="Q51" s="238"/>
    </row>
    <row r="52" spans="1:25" ht="12.75" customHeight="1">
      <c r="A52" s="218"/>
      <c r="B52" s="285" t="s">
        <v>116</v>
      </c>
      <c r="C52" s="286"/>
      <c r="D52" s="287"/>
      <c r="E52" s="288"/>
      <c r="F52" s="289">
        <f t="shared" ref="F52:O52" si="9">F28+F49</f>
        <v>33</v>
      </c>
      <c r="G52" s="289">
        <f t="shared" si="9"/>
        <v>33</v>
      </c>
      <c r="H52" s="289">
        <f t="shared" si="9"/>
        <v>34</v>
      </c>
      <c r="I52" s="289">
        <f t="shared" si="9"/>
        <v>34</v>
      </c>
      <c r="J52" s="289">
        <f t="shared" si="9"/>
        <v>34</v>
      </c>
      <c r="K52" s="289">
        <f t="shared" si="9"/>
        <v>34</v>
      </c>
      <c r="L52" s="289">
        <f t="shared" si="9"/>
        <v>33</v>
      </c>
      <c r="M52" s="289">
        <f t="shared" si="9"/>
        <v>33</v>
      </c>
      <c r="N52" s="289">
        <f t="shared" si="9"/>
        <v>25</v>
      </c>
      <c r="O52" s="289">
        <f t="shared" si="9"/>
        <v>25</v>
      </c>
      <c r="P52" s="290">
        <f>SUM(F52:O52)</f>
        <v>318</v>
      </c>
      <c r="Q52" s="238"/>
      <c r="R52" s="218"/>
      <c r="S52" s="218"/>
      <c r="T52" s="218"/>
      <c r="U52" s="218"/>
      <c r="V52" s="218"/>
      <c r="W52" s="218"/>
      <c r="X52" s="218"/>
      <c r="Y52" s="218"/>
    </row>
    <row r="53" spans="1:25" ht="29.25" customHeight="1">
      <c r="B53" s="617" t="s">
        <v>59</v>
      </c>
      <c r="C53" s="604"/>
      <c r="D53" s="604"/>
      <c r="E53" s="605"/>
      <c r="F53" s="289">
        <f t="shared" ref="F53:O53" si="10">F52+F32</f>
        <v>34</v>
      </c>
      <c r="G53" s="289">
        <f t="shared" si="10"/>
        <v>34</v>
      </c>
      <c r="H53" s="289">
        <f t="shared" si="10"/>
        <v>35</v>
      </c>
      <c r="I53" s="289">
        <f t="shared" si="10"/>
        <v>35</v>
      </c>
      <c r="J53" s="289">
        <f t="shared" si="10"/>
        <v>36</v>
      </c>
      <c r="K53" s="289">
        <f t="shared" si="10"/>
        <v>36</v>
      </c>
      <c r="L53" s="289">
        <f t="shared" si="10"/>
        <v>35</v>
      </c>
      <c r="M53" s="289">
        <f t="shared" si="10"/>
        <v>35</v>
      </c>
      <c r="N53" s="289">
        <f t="shared" si="10"/>
        <v>27</v>
      </c>
      <c r="O53" s="289">
        <f t="shared" si="10"/>
        <v>27</v>
      </c>
      <c r="P53" s="291">
        <f>SUM(F53:O53)/2</f>
        <v>167</v>
      </c>
      <c r="Q53" s="238"/>
    </row>
    <row r="54" spans="1:25" ht="25.5" customHeight="1">
      <c r="B54" s="618"/>
      <c r="C54" s="504" t="s">
        <v>300</v>
      </c>
      <c r="D54" s="613" t="s">
        <v>118</v>
      </c>
      <c r="E54" s="605"/>
      <c r="F54" s="292">
        <v>1</v>
      </c>
      <c r="G54" s="292">
        <v>1</v>
      </c>
      <c r="H54" s="292">
        <v>1</v>
      </c>
      <c r="I54" s="292">
        <v>1</v>
      </c>
      <c r="J54" s="292"/>
      <c r="K54" s="292"/>
      <c r="L54" s="292"/>
      <c r="M54" s="292"/>
      <c r="N54" s="292">
        <v>1</v>
      </c>
      <c r="O54" s="292">
        <v>1</v>
      </c>
      <c r="P54" s="611">
        <f>SUM(F54:O55)/2</f>
        <v>4</v>
      </c>
      <c r="Q54" s="238"/>
    </row>
    <row r="55" spans="1:25" ht="18.75" customHeight="1">
      <c r="B55" s="612"/>
      <c r="C55" s="471"/>
      <c r="D55" s="613" t="s">
        <v>39</v>
      </c>
      <c r="E55" s="605"/>
      <c r="F55" s="292"/>
      <c r="G55" s="292"/>
      <c r="H55" s="292"/>
      <c r="I55" s="292"/>
      <c r="J55" s="292"/>
      <c r="K55" s="292"/>
      <c r="L55" s="292"/>
      <c r="M55" s="292"/>
      <c r="N55" s="292">
        <v>1</v>
      </c>
      <c r="O55" s="292">
        <v>1</v>
      </c>
      <c r="P55" s="612"/>
      <c r="Q55" s="238"/>
    </row>
    <row r="56" spans="1:25" ht="12.75" customHeight="1">
      <c r="B56" s="239">
        <v>1</v>
      </c>
      <c r="C56" s="614" t="s">
        <v>119</v>
      </c>
      <c r="D56" s="604"/>
      <c r="E56" s="605"/>
      <c r="F56" s="403">
        <v>2</v>
      </c>
      <c r="G56" s="403">
        <v>2</v>
      </c>
      <c r="H56" s="403">
        <v>2</v>
      </c>
      <c r="I56" s="403">
        <v>2</v>
      </c>
      <c r="J56" s="403">
        <v>2</v>
      </c>
      <c r="K56" s="403">
        <v>2</v>
      </c>
      <c r="L56" s="403">
        <v>2</v>
      </c>
      <c r="M56" s="403">
        <v>2</v>
      </c>
      <c r="N56" s="403">
        <v>2</v>
      </c>
      <c r="O56" s="403">
        <v>2</v>
      </c>
      <c r="P56" s="404" t="s">
        <v>140</v>
      </c>
      <c r="Q56" s="218"/>
    </row>
    <row r="57" spans="1:25" ht="12.75" customHeight="1">
      <c r="B57" s="239">
        <v>2</v>
      </c>
      <c r="C57" s="610" t="s">
        <v>121</v>
      </c>
      <c r="D57" s="604"/>
      <c r="E57" s="605"/>
      <c r="F57" s="403">
        <v>0.5</v>
      </c>
      <c r="G57" s="403"/>
      <c r="H57" s="403">
        <v>0.5</v>
      </c>
      <c r="I57" s="403"/>
      <c r="J57" s="403">
        <v>0.5</v>
      </c>
      <c r="K57" s="403"/>
      <c r="L57" s="403"/>
      <c r="M57" s="405"/>
      <c r="N57" s="405"/>
      <c r="O57" s="405"/>
      <c r="P57" s="404" t="s">
        <v>140</v>
      </c>
      <c r="Q57" s="218"/>
    </row>
    <row r="58" spans="1:25" ht="12.75" customHeight="1">
      <c r="B58" s="239">
        <v>3</v>
      </c>
      <c r="C58" s="610" t="s">
        <v>122</v>
      </c>
      <c r="D58" s="604"/>
      <c r="E58" s="605"/>
      <c r="F58" s="403"/>
      <c r="G58" s="403"/>
      <c r="H58" s="403"/>
      <c r="I58" s="403"/>
      <c r="J58" s="403"/>
      <c r="K58" s="403"/>
      <c r="L58" s="403"/>
      <c r="M58" s="405"/>
      <c r="N58" s="405"/>
      <c r="O58" s="405"/>
      <c r="P58" s="404" t="s">
        <v>140</v>
      </c>
      <c r="Q58" s="218"/>
    </row>
    <row r="59" spans="1:25" ht="12.75" customHeight="1">
      <c r="B59" s="239">
        <v>4</v>
      </c>
      <c r="C59" s="610" t="s">
        <v>123</v>
      </c>
      <c r="D59" s="604"/>
      <c r="E59" s="605"/>
      <c r="F59" s="403"/>
      <c r="G59" s="403"/>
      <c r="H59" s="403"/>
      <c r="I59" s="403"/>
      <c r="J59" s="403"/>
      <c r="K59" s="403"/>
      <c r="L59" s="403"/>
      <c r="M59" s="405"/>
      <c r="N59" s="405"/>
      <c r="O59" s="405"/>
      <c r="P59" s="404" t="s">
        <v>140</v>
      </c>
      <c r="Q59" s="218"/>
    </row>
    <row r="60" spans="1:25" ht="12.75" customHeight="1">
      <c r="B60" s="239">
        <v>5</v>
      </c>
      <c r="C60" s="610" t="s">
        <v>124</v>
      </c>
      <c r="D60" s="604"/>
      <c r="E60" s="605"/>
      <c r="F60" s="403"/>
      <c r="G60" s="403"/>
      <c r="H60" s="403"/>
      <c r="I60" s="403"/>
      <c r="J60" s="403"/>
      <c r="K60" s="403"/>
      <c r="L60" s="403"/>
      <c r="M60" s="405"/>
      <c r="N60" s="405"/>
      <c r="O60" s="405"/>
      <c r="P60" s="404" t="s">
        <v>140</v>
      </c>
      <c r="Q60" s="218"/>
    </row>
    <row r="61" spans="1:25" ht="12.75" customHeight="1">
      <c r="B61" s="239">
        <v>6</v>
      </c>
      <c r="C61" s="610" t="s">
        <v>125</v>
      </c>
      <c r="D61" s="604"/>
      <c r="E61" s="605"/>
      <c r="F61" s="403"/>
      <c r="G61" s="403"/>
      <c r="H61" s="403"/>
      <c r="I61" s="403"/>
      <c r="J61" s="403"/>
      <c r="K61" s="403"/>
      <c r="L61" s="403"/>
      <c r="M61" s="405"/>
      <c r="N61" s="405"/>
      <c r="O61" s="405"/>
      <c r="P61" s="404" t="s">
        <v>140</v>
      </c>
      <c r="Q61" s="218"/>
    </row>
    <row r="62" spans="1:25" ht="12.75" customHeight="1">
      <c r="B62" s="239">
        <v>7</v>
      </c>
      <c r="C62" s="610" t="s">
        <v>126</v>
      </c>
      <c r="D62" s="604"/>
      <c r="E62" s="605"/>
      <c r="F62" s="403"/>
      <c r="G62" s="403"/>
      <c r="H62" s="403"/>
      <c r="I62" s="403"/>
      <c r="J62" s="403"/>
      <c r="K62" s="403"/>
      <c r="L62" s="403"/>
      <c r="M62" s="405"/>
      <c r="N62" s="405"/>
      <c r="O62" s="405"/>
      <c r="P62" s="404" t="s">
        <v>140</v>
      </c>
      <c r="Q62" s="218"/>
    </row>
    <row r="63" spans="1:25" ht="12.75" customHeight="1">
      <c r="B63" s="239">
        <v>8</v>
      </c>
      <c r="C63" s="610" t="s">
        <v>127</v>
      </c>
      <c r="D63" s="604"/>
      <c r="E63" s="605"/>
      <c r="F63" s="403"/>
      <c r="G63" s="403"/>
      <c r="H63" s="403"/>
      <c r="I63" s="403"/>
      <c r="J63" s="403"/>
      <c r="K63" s="403"/>
      <c r="L63" s="403"/>
      <c r="M63" s="405"/>
      <c r="N63" s="405"/>
      <c r="O63" s="405"/>
      <c r="P63" s="404" t="s">
        <v>140</v>
      </c>
      <c r="Q63" s="218"/>
    </row>
    <row r="64" spans="1:25" ht="12.75" customHeight="1">
      <c r="B64" s="239">
        <v>9</v>
      </c>
      <c r="C64" s="610" t="s">
        <v>128</v>
      </c>
      <c r="D64" s="604"/>
      <c r="E64" s="605"/>
      <c r="F64" s="403" t="s">
        <v>129</v>
      </c>
      <c r="G64" s="403"/>
      <c r="H64" s="403"/>
      <c r="I64" s="403"/>
      <c r="J64" s="403"/>
      <c r="K64" s="403"/>
      <c r="L64" s="403"/>
      <c r="M64" s="405"/>
      <c r="N64" s="405"/>
      <c r="O64" s="405" t="s">
        <v>129</v>
      </c>
      <c r="P64" s="404" t="s">
        <v>140</v>
      </c>
      <c r="Q64" s="218"/>
    </row>
    <row r="65" spans="1:25" ht="12.75" customHeight="1">
      <c r="B65" s="239">
        <v>10</v>
      </c>
      <c r="C65" s="610" t="s">
        <v>131</v>
      </c>
      <c r="D65" s="604"/>
      <c r="E65" s="605"/>
      <c r="F65" s="403"/>
      <c r="G65" s="403"/>
      <c r="H65" s="403"/>
      <c r="I65" s="403"/>
      <c r="J65" s="403"/>
      <c r="K65" s="403"/>
      <c r="L65" s="403"/>
      <c r="M65" s="405"/>
      <c r="N65" s="405"/>
      <c r="O65" s="405"/>
      <c r="P65" s="404" t="s">
        <v>140</v>
      </c>
      <c r="Q65" s="218"/>
    </row>
    <row r="66" spans="1:25" ht="12.75" customHeight="1">
      <c r="A66" s="295"/>
      <c r="B66" s="603" t="s">
        <v>132</v>
      </c>
      <c r="C66" s="604"/>
      <c r="D66" s="604"/>
      <c r="E66" s="605"/>
      <c r="F66" s="289">
        <f t="shared" ref="F66:O66" si="11">SUM(F53:F65)</f>
        <v>37.5</v>
      </c>
      <c r="G66" s="289">
        <f t="shared" si="11"/>
        <v>37</v>
      </c>
      <c r="H66" s="289">
        <f t="shared" si="11"/>
        <v>38.5</v>
      </c>
      <c r="I66" s="289">
        <f t="shared" si="11"/>
        <v>38</v>
      </c>
      <c r="J66" s="289">
        <f t="shared" si="11"/>
        <v>38.5</v>
      </c>
      <c r="K66" s="289">
        <f t="shared" si="11"/>
        <v>38</v>
      </c>
      <c r="L66" s="289">
        <f t="shared" si="11"/>
        <v>37</v>
      </c>
      <c r="M66" s="289">
        <f t="shared" si="11"/>
        <v>37</v>
      </c>
      <c r="N66" s="289">
        <f t="shared" si="11"/>
        <v>31</v>
      </c>
      <c r="O66" s="289">
        <f t="shared" si="11"/>
        <v>31</v>
      </c>
      <c r="P66" s="290">
        <f>SUM(F66:O66)</f>
        <v>363.5</v>
      </c>
      <c r="Q66" s="295"/>
      <c r="R66" s="295"/>
      <c r="S66" s="295"/>
      <c r="T66" s="295"/>
      <c r="U66" s="295"/>
      <c r="V66" s="295"/>
      <c r="W66" s="295"/>
      <c r="X66" s="295"/>
      <c r="Y66" s="295"/>
    </row>
    <row r="67" spans="1:25" ht="12.75" customHeight="1">
      <c r="A67" s="295"/>
      <c r="B67" s="406"/>
      <c r="C67" s="606" t="s">
        <v>225</v>
      </c>
      <c r="D67" s="607"/>
      <c r="E67" s="407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295"/>
      <c r="R67" s="295"/>
      <c r="S67" s="295"/>
      <c r="T67" s="295"/>
      <c r="U67" s="295"/>
      <c r="V67" s="295"/>
      <c r="W67" s="295"/>
      <c r="X67" s="295"/>
      <c r="Y67" s="295"/>
    </row>
    <row r="68" spans="1:25" ht="12.75" customHeight="1">
      <c r="A68" s="295"/>
      <c r="B68" s="406"/>
      <c r="C68" s="295" t="s">
        <v>77</v>
      </c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</row>
    <row r="69" spans="1:25" ht="12.75" customHeight="1">
      <c r="C69" s="220" t="s">
        <v>137</v>
      </c>
      <c r="Q69" s="218"/>
    </row>
    <row r="70" spans="1:25" ht="12.75" customHeight="1">
      <c r="F70" s="608" t="s">
        <v>78</v>
      </c>
      <c r="G70" s="604"/>
      <c r="H70" s="604"/>
      <c r="I70" s="604"/>
      <c r="J70" s="604"/>
      <c r="K70" s="604"/>
      <c r="L70" s="604"/>
      <c r="M70" s="604"/>
      <c r="N70" s="604"/>
      <c r="O70" s="605"/>
      <c r="Q70" s="218"/>
    </row>
    <row r="71" spans="1:25" ht="12.75" customHeight="1">
      <c r="E71" s="218"/>
      <c r="F71" s="609">
        <v>34</v>
      </c>
      <c r="G71" s="605"/>
      <c r="H71" s="609">
        <v>35</v>
      </c>
      <c r="I71" s="605"/>
      <c r="J71" s="609">
        <v>36</v>
      </c>
      <c r="K71" s="605"/>
      <c r="L71" s="609">
        <v>35</v>
      </c>
      <c r="M71" s="605"/>
      <c r="N71" s="609">
        <v>27</v>
      </c>
      <c r="O71" s="605"/>
      <c r="Q71" s="218"/>
    </row>
    <row r="72" spans="1:25" ht="12.75" customHeight="1">
      <c r="E72" s="21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Q72" s="218"/>
    </row>
    <row r="73" spans="1:25" ht="12.75" customHeight="1">
      <c r="C73" s="221"/>
      <c r="D73" s="221"/>
      <c r="E73" s="218"/>
      <c r="Q73" s="218"/>
    </row>
    <row r="74" spans="1:25" ht="12.75" customHeight="1">
      <c r="C74" s="218"/>
      <c r="D74" s="218"/>
      <c r="E74" s="218"/>
      <c r="Q74" s="218"/>
    </row>
    <row r="75" spans="1:25" ht="12.75" customHeight="1">
      <c r="C75" s="218"/>
      <c r="D75" s="218"/>
      <c r="E75" s="218"/>
      <c r="Q75" s="218"/>
    </row>
    <row r="76" spans="1:25" ht="12.75" customHeight="1">
      <c r="C76" s="218"/>
      <c r="D76" s="218"/>
      <c r="E76" s="218"/>
      <c r="Q76" s="218"/>
    </row>
    <row r="77" spans="1:25" ht="12.75" customHeight="1">
      <c r="C77" s="218"/>
      <c r="D77" s="218"/>
      <c r="Q77" s="218"/>
    </row>
    <row r="78" spans="1:25" ht="12.75" customHeight="1">
      <c r="C78" s="218"/>
      <c r="D78" s="218"/>
      <c r="Q78" s="218"/>
    </row>
    <row r="79" spans="1:25" ht="12.75" customHeight="1">
      <c r="C79" s="218"/>
      <c r="D79" s="218"/>
      <c r="Q79" s="218"/>
    </row>
    <row r="80" spans="1:25" ht="12.75" customHeight="1">
      <c r="C80" s="218"/>
      <c r="D80" s="218"/>
      <c r="Q80" s="218"/>
    </row>
    <row r="81" spans="3:17" ht="12.75" customHeight="1">
      <c r="C81" s="218"/>
      <c r="D81" s="218"/>
      <c r="Q81" s="218"/>
    </row>
    <row r="82" spans="3:17" ht="12.75" customHeight="1">
      <c r="C82" s="218"/>
      <c r="D82" s="218"/>
      <c r="Q82" s="218"/>
    </row>
    <row r="83" spans="3:17" ht="12.75" customHeight="1">
      <c r="C83" s="218"/>
      <c r="D83" s="218"/>
      <c r="Q83" s="218"/>
    </row>
    <row r="84" spans="3:17" ht="12.75" customHeight="1">
      <c r="Q84" s="218"/>
    </row>
    <row r="85" spans="3:17" ht="12.75" customHeight="1">
      <c r="Q85" s="218"/>
    </row>
    <row r="86" spans="3:17" ht="12.75" customHeight="1">
      <c r="Q86" s="218"/>
    </row>
    <row r="87" spans="3:17" ht="12.75" customHeight="1">
      <c r="Q87" s="218"/>
    </row>
    <row r="88" spans="3:17" ht="12.75" customHeight="1">
      <c r="Q88" s="218"/>
    </row>
    <row r="89" spans="3:17" ht="12.75" customHeight="1">
      <c r="Q89" s="218"/>
    </row>
    <row r="90" spans="3:17" ht="12.75" customHeight="1">
      <c r="Q90" s="218"/>
    </row>
    <row r="91" spans="3:17" ht="12.75" customHeight="1">
      <c r="Q91" s="218"/>
    </row>
    <row r="92" spans="3:17" ht="12.75" customHeight="1">
      <c r="Q92" s="218"/>
    </row>
    <row r="93" spans="3:17" ht="12.75" customHeight="1">
      <c r="Q93" s="218"/>
    </row>
    <row r="94" spans="3:17" ht="12.75" customHeight="1">
      <c r="Q94" s="218"/>
    </row>
    <row r="95" spans="3:17" ht="12.75" customHeight="1">
      <c r="Q95" s="218"/>
    </row>
    <row r="96" spans="3:17" ht="12.75" customHeight="1">
      <c r="Q96" s="218"/>
    </row>
    <row r="97" spans="17:17" ht="12.75" customHeight="1">
      <c r="Q97" s="218"/>
    </row>
    <row r="98" spans="17:17" ht="12.75" customHeight="1">
      <c r="Q98" s="218"/>
    </row>
    <row r="99" spans="17:17" ht="12.75" customHeight="1">
      <c r="Q99" s="218"/>
    </row>
    <row r="100" spans="17:17" ht="12.75" customHeight="1">
      <c r="Q100" s="218"/>
    </row>
    <row r="101" spans="17:17" ht="12.75" customHeight="1">
      <c r="Q101" s="218"/>
    </row>
    <row r="102" spans="17:17" ht="12.75" customHeight="1">
      <c r="Q102" s="218"/>
    </row>
    <row r="103" spans="17:17" ht="12.75" customHeight="1">
      <c r="Q103" s="218"/>
    </row>
    <row r="104" spans="17:17" ht="12.75" customHeight="1">
      <c r="Q104" s="218"/>
    </row>
    <row r="105" spans="17:17" ht="12.75" customHeight="1">
      <c r="Q105" s="218"/>
    </row>
    <row r="106" spans="17:17" ht="12.75" customHeight="1">
      <c r="Q106" s="218"/>
    </row>
    <row r="107" spans="17:17" ht="12.75" customHeight="1">
      <c r="Q107" s="218"/>
    </row>
    <row r="108" spans="17:17" ht="12.75" customHeight="1">
      <c r="Q108" s="218"/>
    </row>
    <row r="109" spans="17:17" ht="12.75" customHeight="1">
      <c r="Q109" s="218"/>
    </row>
    <row r="110" spans="17:17" ht="12.75" customHeight="1">
      <c r="Q110" s="218"/>
    </row>
    <row r="111" spans="17:17" ht="12.75" customHeight="1">
      <c r="Q111" s="218"/>
    </row>
    <row r="112" spans="17:17" ht="12.75" customHeight="1">
      <c r="Q112" s="218"/>
    </row>
    <row r="113" spans="17:17" ht="12.75" customHeight="1">
      <c r="Q113" s="218"/>
    </row>
    <row r="114" spans="17:17" ht="12.75" customHeight="1">
      <c r="Q114" s="218"/>
    </row>
    <row r="115" spans="17:17" ht="12.75" customHeight="1">
      <c r="Q115" s="218"/>
    </row>
    <row r="116" spans="17:17" ht="12.75" customHeight="1">
      <c r="Q116" s="218"/>
    </row>
    <row r="117" spans="17:17" ht="12.75" customHeight="1">
      <c r="Q117" s="218"/>
    </row>
    <row r="118" spans="17:17" ht="12.75" customHeight="1">
      <c r="Q118" s="218"/>
    </row>
    <row r="119" spans="17:17" ht="12.75" customHeight="1">
      <c r="Q119" s="218"/>
    </row>
    <row r="120" spans="17:17" ht="12.75" customHeight="1">
      <c r="Q120" s="218"/>
    </row>
    <row r="121" spans="17:17" ht="12.75" customHeight="1">
      <c r="Q121" s="218"/>
    </row>
    <row r="122" spans="17:17" ht="12.75" customHeight="1">
      <c r="Q122" s="218"/>
    </row>
    <row r="123" spans="17:17" ht="12.75" customHeight="1">
      <c r="Q123" s="218"/>
    </row>
    <row r="124" spans="17:17" ht="12.75" customHeight="1">
      <c r="Q124" s="218"/>
    </row>
    <row r="125" spans="17:17" ht="12.75" customHeight="1">
      <c r="Q125" s="218"/>
    </row>
    <row r="126" spans="17:17" ht="12.75" customHeight="1">
      <c r="Q126" s="218"/>
    </row>
    <row r="127" spans="17:17" ht="12.75" customHeight="1">
      <c r="Q127" s="218"/>
    </row>
    <row r="128" spans="17:17" ht="12.75" customHeight="1">
      <c r="Q128" s="218"/>
    </row>
    <row r="129" spans="17:17" ht="12.75" customHeight="1">
      <c r="Q129" s="218"/>
    </row>
    <row r="130" spans="17:17" ht="12.75" customHeight="1">
      <c r="Q130" s="218"/>
    </row>
    <row r="131" spans="17:17" ht="12.75" customHeight="1">
      <c r="Q131" s="218"/>
    </row>
    <row r="132" spans="17:17" ht="12.75" customHeight="1">
      <c r="Q132" s="218"/>
    </row>
    <row r="133" spans="17:17" ht="12.75" customHeight="1">
      <c r="Q133" s="218"/>
    </row>
    <row r="134" spans="17:17" ht="12.75" customHeight="1">
      <c r="Q134" s="218"/>
    </row>
    <row r="135" spans="17:17" ht="12.75" customHeight="1">
      <c r="Q135" s="218"/>
    </row>
    <row r="136" spans="17:17" ht="12.75" customHeight="1">
      <c r="Q136" s="218"/>
    </row>
    <row r="137" spans="17:17" ht="12.75" customHeight="1">
      <c r="Q137" s="218"/>
    </row>
    <row r="138" spans="17:17" ht="12.75" customHeight="1">
      <c r="Q138" s="218"/>
    </row>
    <row r="139" spans="17:17" ht="12.75" customHeight="1">
      <c r="Q139" s="218"/>
    </row>
    <row r="140" spans="17:17" ht="12.75" customHeight="1">
      <c r="Q140" s="218"/>
    </row>
    <row r="141" spans="17:17" ht="12.75" customHeight="1">
      <c r="Q141" s="218"/>
    </row>
    <row r="142" spans="17:17" ht="12.75" customHeight="1">
      <c r="Q142" s="218"/>
    </row>
    <row r="143" spans="17:17" ht="12.75" customHeight="1">
      <c r="Q143" s="218"/>
    </row>
    <row r="144" spans="17:17" ht="12.75" customHeight="1">
      <c r="Q144" s="218"/>
    </row>
    <row r="145" spans="17:17" ht="12.75" customHeight="1">
      <c r="Q145" s="218"/>
    </row>
    <row r="146" spans="17:17" ht="12.75" customHeight="1">
      <c r="Q146" s="218"/>
    </row>
    <row r="147" spans="17:17" ht="12.75" customHeight="1">
      <c r="Q147" s="218"/>
    </row>
    <row r="148" spans="17:17" ht="12.75" customHeight="1">
      <c r="Q148" s="218"/>
    </row>
    <row r="149" spans="17:17" ht="12.75" customHeight="1">
      <c r="Q149" s="218"/>
    </row>
    <row r="150" spans="17:17" ht="12.75" customHeight="1">
      <c r="Q150" s="218"/>
    </row>
    <row r="151" spans="17:17" ht="12.75" customHeight="1">
      <c r="Q151" s="218"/>
    </row>
    <row r="152" spans="17:17" ht="12.75" customHeight="1">
      <c r="Q152" s="218"/>
    </row>
    <row r="153" spans="17:17" ht="12.75" customHeight="1">
      <c r="Q153" s="218"/>
    </row>
    <row r="154" spans="17:17" ht="12.75" customHeight="1">
      <c r="Q154" s="218"/>
    </row>
    <row r="155" spans="17:17" ht="12.75" customHeight="1">
      <c r="Q155" s="218"/>
    </row>
    <row r="156" spans="17:17" ht="12.75" customHeight="1">
      <c r="Q156" s="218"/>
    </row>
    <row r="157" spans="17:17" ht="12.75" customHeight="1">
      <c r="Q157" s="218"/>
    </row>
    <row r="158" spans="17:17" ht="12.75" customHeight="1">
      <c r="Q158" s="218"/>
    </row>
    <row r="159" spans="17:17" ht="12.75" customHeight="1">
      <c r="Q159" s="218"/>
    </row>
    <row r="160" spans="17:17" ht="12.75" customHeight="1">
      <c r="Q160" s="218"/>
    </row>
    <row r="161" spans="17:17" ht="12.75" customHeight="1">
      <c r="Q161" s="218"/>
    </row>
    <row r="162" spans="17:17" ht="12.75" customHeight="1">
      <c r="Q162" s="218"/>
    </row>
    <row r="163" spans="17:17" ht="12.75" customHeight="1">
      <c r="Q163" s="218"/>
    </row>
    <row r="164" spans="17:17" ht="12.75" customHeight="1">
      <c r="Q164" s="218"/>
    </row>
    <row r="165" spans="17:17" ht="12.75" customHeight="1">
      <c r="Q165" s="218"/>
    </row>
    <row r="166" spans="17:17" ht="12.75" customHeight="1">
      <c r="Q166" s="218"/>
    </row>
    <row r="167" spans="17:17" ht="12.75" customHeight="1">
      <c r="Q167" s="218"/>
    </row>
    <row r="168" spans="17:17" ht="12.75" customHeight="1">
      <c r="Q168" s="218"/>
    </row>
    <row r="169" spans="17:17" ht="12.75" customHeight="1">
      <c r="Q169" s="218"/>
    </row>
    <row r="170" spans="17:17" ht="12.75" customHeight="1">
      <c r="Q170" s="218"/>
    </row>
    <row r="171" spans="17:17" ht="12.75" customHeight="1">
      <c r="Q171" s="218"/>
    </row>
    <row r="172" spans="17:17" ht="12.75" customHeight="1">
      <c r="Q172" s="218"/>
    </row>
    <row r="173" spans="17:17" ht="12.75" customHeight="1">
      <c r="Q173" s="218"/>
    </row>
    <row r="174" spans="17:17" ht="12.75" customHeight="1">
      <c r="Q174" s="218"/>
    </row>
    <row r="175" spans="17:17" ht="12.75" customHeight="1">
      <c r="Q175" s="218"/>
    </row>
    <row r="176" spans="17:17" ht="12.75" customHeight="1">
      <c r="Q176" s="218"/>
    </row>
    <row r="177" spans="17:17" ht="12.75" customHeight="1">
      <c r="Q177" s="218"/>
    </row>
    <row r="178" spans="17:17" ht="12.75" customHeight="1">
      <c r="Q178" s="218"/>
    </row>
    <row r="179" spans="17:17" ht="12.75" customHeight="1">
      <c r="Q179" s="218"/>
    </row>
    <row r="180" spans="17:17" ht="12.75" customHeight="1">
      <c r="Q180" s="218"/>
    </row>
    <row r="181" spans="17:17" ht="12.75" customHeight="1">
      <c r="Q181" s="218"/>
    </row>
    <row r="182" spans="17:17" ht="12.75" customHeight="1">
      <c r="Q182" s="218"/>
    </row>
    <row r="183" spans="17:17" ht="12.75" customHeight="1">
      <c r="Q183" s="218"/>
    </row>
    <row r="184" spans="17:17" ht="12.75" customHeight="1">
      <c r="Q184" s="218"/>
    </row>
    <row r="185" spans="17:17" ht="12.75" customHeight="1">
      <c r="Q185" s="218"/>
    </row>
    <row r="186" spans="17:17" ht="12.75" customHeight="1">
      <c r="Q186" s="218"/>
    </row>
    <row r="187" spans="17:17" ht="12.75" customHeight="1">
      <c r="Q187" s="218"/>
    </row>
    <row r="188" spans="17:17" ht="12.75" customHeight="1">
      <c r="Q188" s="218"/>
    </row>
    <row r="189" spans="17:17" ht="12.75" customHeight="1">
      <c r="Q189" s="218"/>
    </row>
    <row r="190" spans="17:17" ht="12.75" customHeight="1">
      <c r="Q190" s="218"/>
    </row>
    <row r="191" spans="17:17" ht="12.75" customHeight="1">
      <c r="Q191" s="218"/>
    </row>
    <row r="192" spans="17:17" ht="12.75" customHeight="1">
      <c r="Q192" s="218"/>
    </row>
    <row r="193" spans="17:17" ht="12.75" customHeight="1">
      <c r="Q193" s="218"/>
    </row>
    <row r="194" spans="17:17" ht="12.75" customHeight="1">
      <c r="Q194" s="218"/>
    </row>
    <row r="195" spans="17:17" ht="12.75" customHeight="1">
      <c r="Q195" s="218"/>
    </row>
    <row r="196" spans="17:17" ht="12.75" customHeight="1">
      <c r="Q196" s="218"/>
    </row>
    <row r="197" spans="17:17" ht="12.75" customHeight="1">
      <c r="Q197" s="218"/>
    </row>
    <row r="198" spans="17:17" ht="12.75" customHeight="1">
      <c r="Q198" s="218"/>
    </row>
    <row r="199" spans="17:17" ht="12.75" customHeight="1">
      <c r="Q199" s="218"/>
    </row>
    <row r="200" spans="17:17" ht="12.75" customHeight="1">
      <c r="Q200" s="218"/>
    </row>
    <row r="201" spans="17:17" ht="12.75" customHeight="1">
      <c r="Q201" s="218"/>
    </row>
    <row r="202" spans="17:17" ht="12.75" customHeight="1">
      <c r="Q202" s="218"/>
    </row>
    <row r="203" spans="17:17" ht="12.75" customHeight="1">
      <c r="Q203" s="218"/>
    </row>
    <row r="204" spans="17:17" ht="12.75" customHeight="1">
      <c r="Q204" s="218"/>
    </row>
    <row r="205" spans="17:17" ht="12.75" customHeight="1">
      <c r="Q205" s="218"/>
    </row>
    <row r="206" spans="17:17" ht="12.75" customHeight="1">
      <c r="Q206" s="218"/>
    </row>
    <row r="207" spans="17:17" ht="12.75" customHeight="1">
      <c r="Q207" s="218"/>
    </row>
    <row r="208" spans="17:17" ht="12.75" customHeight="1">
      <c r="Q208" s="218"/>
    </row>
    <row r="209" spans="17:17" ht="12.75" customHeight="1">
      <c r="Q209" s="218"/>
    </row>
    <row r="210" spans="17:17" ht="12.75" customHeight="1">
      <c r="Q210" s="218"/>
    </row>
    <row r="211" spans="17:17" ht="12.75" customHeight="1">
      <c r="Q211" s="218"/>
    </row>
    <row r="212" spans="17:17" ht="12.75" customHeight="1">
      <c r="Q212" s="218"/>
    </row>
    <row r="213" spans="17:17" ht="12.75" customHeight="1">
      <c r="Q213" s="218"/>
    </row>
    <row r="214" spans="17:17" ht="12.75" customHeight="1">
      <c r="Q214" s="218"/>
    </row>
    <row r="215" spans="17:17" ht="12.75" customHeight="1">
      <c r="Q215" s="218"/>
    </row>
    <row r="216" spans="17:17" ht="12.75" customHeight="1">
      <c r="Q216" s="218"/>
    </row>
    <row r="217" spans="17:17" ht="12.75" customHeight="1">
      <c r="Q217" s="218"/>
    </row>
    <row r="218" spans="17:17" ht="12.75" customHeight="1">
      <c r="Q218" s="218"/>
    </row>
    <row r="219" spans="17:17" ht="12.75" customHeight="1">
      <c r="Q219" s="218"/>
    </row>
    <row r="220" spans="17:17" ht="12.75" customHeight="1">
      <c r="Q220" s="218"/>
    </row>
    <row r="221" spans="17:17" ht="12.75" customHeight="1">
      <c r="Q221" s="218"/>
    </row>
    <row r="222" spans="17:17" ht="12.75" customHeight="1">
      <c r="Q222" s="218"/>
    </row>
    <row r="223" spans="17:17" ht="12.75" customHeight="1">
      <c r="Q223" s="218"/>
    </row>
    <row r="224" spans="17:17" ht="12.75" customHeight="1">
      <c r="Q224" s="218"/>
    </row>
    <row r="225" spans="17:17" ht="12.75" customHeight="1">
      <c r="Q225" s="218"/>
    </row>
    <row r="226" spans="17:17" ht="12.75" customHeight="1">
      <c r="Q226" s="218"/>
    </row>
    <row r="227" spans="17:17" ht="12.75" customHeight="1">
      <c r="Q227" s="218"/>
    </row>
    <row r="228" spans="17:17" ht="12.75" customHeight="1">
      <c r="Q228" s="218"/>
    </row>
    <row r="229" spans="17:17" ht="12.75" customHeight="1">
      <c r="Q229" s="218"/>
    </row>
    <row r="230" spans="17:17" ht="12.75" customHeight="1">
      <c r="Q230" s="218"/>
    </row>
    <row r="231" spans="17:17" ht="12.75" customHeight="1">
      <c r="Q231" s="218"/>
    </row>
    <row r="232" spans="17:17" ht="12.75" customHeight="1">
      <c r="Q232" s="218"/>
    </row>
    <row r="233" spans="17:17" ht="12.75" customHeight="1">
      <c r="Q233" s="218"/>
    </row>
    <row r="234" spans="17:17" ht="12.75" customHeight="1">
      <c r="Q234" s="218"/>
    </row>
    <row r="235" spans="17:17" ht="12.75" customHeight="1">
      <c r="Q235" s="218"/>
    </row>
    <row r="236" spans="17:17" ht="12.75" customHeight="1">
      <c r="Q236" s="218"/>
    </row>
    <row r="237" spans="17:17" ht="12.75" customHeight="1">
      <c r="Q237" s="218"/>
    </row>
    <row r="238" spans="17:17" ht="12.75" customHeight="1">
      <c r="Q238" s="218"/>
    </row>
    <row r="239" spans="17:17" ht="12.75" customHeight="1">
      <c r="Q239" s="218"/>
    </row>
    <row r="240" spans="17:17" ht="12.75" customHeight="1">
      <c r="Q240" s="218"/>
    </row>
    <row r="241" spans="17:17" ht="12.75" customHeight="1">
      <c r="Q241" s="218"/>
    </row>
    <row r="242" spans="17:17" ht="12.75" customHeight="1">
      <c r="Q242" s="218"/>
    </row>
    <row r="243" spans="17:17" ht="12.75" customHeight="1">
      <c r="Q243" s="218"/>
    </row>
    <row r="244" spans="17:17" ht="12.75" customHeight="1">
      <c r="Q244" s="218"/>
    </row>
    <row r="245" spans="17:17" ht="12.75" customHeight="1">
      <c r="Q245" s="218"/>
    </row>
    <row r="246" spans="17:17" ht="12.75" customHeight="1">
      <c r="Q246" s="218"/>
    </row>
    <row r="247" spans="17:17" ht="12.75" customHeight="1">
      <c r="Q247" s="218"/>
    </row>
    <row r="248" spans="17:17" ht="12.75" customHeight="1">
      <c r="Q248" s="218"/>
    </row>
    <row r="249" spans="17:17" ht="12.75" customHeight="1">
      <c r="Q249" s="218"/>
    </row>
    <row r="250" spans="17:17" ht="12.75" customHeight="1">
      <c r="Q250" s="218"/>
    </row>
    <row r="251" spans="17:17" ht="12.75" customHeight="1">
      <c r="Q251" s="218"/>
    </row>
    <row r="252" spans="17:17" ht="12.75" customHeight="1">
      <c r="Q252" s="218"/>
    </row>
    <row r="253" spans="17:17" ht="12.75" customHeight="1">
      <c r="Q253" s="218"/>
    </row>
    <row r="254" spans="17:17" ht="12.75" customHeight="1">
      <c r="Q254" s="218"/>
    </row>
    <row r="255" spans="17:17" ht="12.75" customHeight="1">
      <c r="Q255" s="218"/>
    </row>
    <row r="256" spans="17:17" ht="12.75" customHeight="1">
      <c r="Q256" s="218"/>
    </row>
    <row r="257" spans="17:17" ht="12.75" customHeight="1">
      <c r="Q257" s="218"/>
    </row>
    <row r="258" spans="17:17" ht="12.75" customHeight="1">
      <c r="Q258" s="218"/>
    </row>
    <row r="259" spans="17:17" ht="12.75" customHeight="1">
      <c r="Q259" s="218"/>
    </row>
    <row r="260" spans="17:17" ht="12.75" customHeight="1">
      <c r="Q260" s="218"/>
    </row>
    <row r="261" spans="17:17" ht="12.75" customHeight="1">
      <c r="Q261" s="218"/>
    </row>
    <row r="262" spans="17:17" ht="12.75" customHeight="1">
      <c r="Q262" s="218"/>
    </row>
    <row r="263" spans="17:17" ht="12.75" customHeight="1">
      <c r="Q263" s="218"/>
    </row>
    <row r="264" spans="17:17" ht="12.75" customHeight="1">
      <c r="Q264" s="218"/>
    </row>
    <row r="265" spans="17:17" ht="12.75" customHeight="1">
      <c r="Q265" s="218"/>
    </row>
    <row r="266" spans="17:17" ht="12.75" customHeight="1">
      <c r="Q266" s="218"/>
    </row>
    <row r="267" spans="17:17" ht="12.75" customHeight="1">
      <c r="Q267" s="218"/>
    </row>
    <row r="268" spans="17:17" ht="12.75" customHeight="1">
      <c r="Q268" s="218"/>
    </row>
    <row r="269" spans="17:17" ht="12.75" customHeight="1">
      <c r="Q269" s="218"/>
    </row>
    <row r="270" spans="17:17" ht="12.75" customHeight="1">
      <c r="Q270" s="218"/>
    </row>
    <row r="271" spans="17:17" ht="12.75" customHeight="1">
      <c r="Q271" s="218"/>
    </row>
    <row r="272" spans="17:1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0">
    <mergeCell ref="Q13:Q14"/>
    <mergeCell ref="C15:E15"/>
    <mergeCell ref="C18:E18"/>
    <mergeCell ref="X10:Y10"/>
    <mergeCell ref="F11:G11"/>
    <mergeCell ref="H11:I11"/>
    <mergeCell ref="J11:K11"/>
    <mergeCell ref="L11:M11"/>
    <mergeCell ref="S11:V11"/>
    <mergeCell ref="B10:B11"/>
    <mergeCell ref="C10:C11"/>
    <mergeCell ref="E10:E11"/>
    <mergeCell ref="F10:O10"/>
    <mergeCell ref="P10:P11"/>
    <mergeCell ref="N11:O11"/>
    <mergeCell ref="C40:D40"/>
    <mergeCell ref="C42:D42"/>
    <mergeCell ref="C43:D43"/>
    <mergeCell ref="C45:D45"/>
    <mergeCell ref="Q19:Q22"/>
    <mergeCell ref="C35:D36"/>
    <mergeCell ref="C44:D44"/>
    <mergeCell ref="B35:B36"/>
    <mergeCell ref="C37:D37"/>
    <mergeCell ref="C38:D38"/>
    <mergeCell ref="C39:D39"/>
    <mergeCell ref="C24:D24"/>
    <mergeCell ref="B28:E28"/>
    <mergeCell ref="B29:P29"/>
    <mergeCell ref="B32:E32"/>
    <mergeCell ref="B33:B34"/>
    <mergeCell ref="C33:D34"/>
    <mergeCell ref="B46:B47"/>
    <mergeCell ref="C46:D47"/>
    <mergeCell ref="P54:P55"/>
    <mergeCell ref="D55:E55"/>
    <mergeCell ref="C67:D67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B66:E66"/>
    <mergeCell ref="F70:O70"/>
    <mergeCell ref="F71:G71"/>
    <mergeCell ref="H71:I71"/>
    <mergeCell ref="J71:K71"/>
    <mergeCell ref="L71:M71"/>
    <mergeCell ref="N71:O71"/>
    <mergeCell ref="B50:E50"/>
    <mergeCell ref="B53:E53"/>
    <mergeCell ref="B54:B55"/>
    <mergeCell ref="C54:C55"/>
    <mergeCell ref="D54:E54"/>
    <mergeCell ref="B51:E51"/>
  </mergeCells>
  <conditionalFormatting sqref="E73 C75:D75">
    <cfRule type="cellIs" dxfId="77" priority="1" operator="greaterThan">
      <formula>0</formula>
    </cfRule>
  </conditionalFormatting>
  <conditionalFormatting sqref="V13">
    <cfRule type="cellIs" dxfId="76" priority="2" operator="lessThan">
      <formula>$U$13</formula>
    </cfRule>
  </conditionalFormatting>
  <conditionalFormatting sqref="V14">
    <cfRule type="cellIs" dxfId="75" priority="3" operator="lessThan">
      <formula>$U$14</formula>
    </cfRule>
  </conditionalFormatting>
  <conditionalFormatting sqref="V16">
    <cfRule type="cellIs" dxfId="74" priority="4" operator="lessThan">
      <formula>$U$16</formula>
    </cfRule>
  </conditionalFormatting>
  <conditionalFormatting sqref="F48:O48">
    <cfRule type="cellIs" dxfId="73" priority="5" operator="lessThan">
      <formula>$F$41/2</formula>
    </cfRule>
  </conditionalFormatting>
  <conditionalFormatting sqref="P51">
    <cfRule type="cellIs" dxfId="72" priority="6" operator="lessThan">
      <formula>#REF!</formula>
    </cfRule>
  </conditionalFormatting>
  <conditionalFormatting sqref="P51">
    <cfRule type="cellIs" dxfId="71" priority="7" operator="greaterThan">
      <formula>#REF!</formula>
    </cfRule>
  </conditionalFormatting>
  <conditionalFormatting sqref="F53">
    <cfRule type="cellIs" dxfId="70" priority="8" operator="lessThan">
      <formula>$F$71</formula>
    </cfRule>
  </conditionalFormatting>
  <conditionalFormatting sqref="F53">
    <cfRule type="cellIs" dxfId="69" priority="9" operator="greaterThan">
      <formula>$F$71</formula>
    </cfRule>
  </conditionalFormatting>
  <conditionalFormatting sqref="G53">
    <cfRule type="cellIs" dxfId="68" priority="10" operator="lessThan">
      <formula>$F$71</formula>
    </cfRule>
  </conditionalFormatting>
  <conditionalFormatting sqref="G53">
    <cfRule type="cellIs" dxfId="67" priority="11" operator="greaterThan">
      <formula>$F$71</formula>
    </cfRule>
  </conditionalFormatting>
  <conditionalFormatting sqref="H71">
    <cfRule type="cellIs" dxfId="66" priority="12" operator="greaterThan">
      <formula>$H$71</formula>
    </cfRule>
  </conditionalFormatting>
  <conditionalFormatting sqref="H53">
    <cfRule type="cellIs" dxfId="65" priority="13" operator="lessThan">
      <formula>$H$71</formula>
    </cfRule>
  </conditionalFormatting>
  <conditionalFormatting sqref="H53">
    <cfRule type="cellIs" dxfId="64" priority="14" operator="greaterThan">
      <formula>$H$71</formula>
    </cfRule>
  </conditionalFormatting>
  <conditionalFormatting sqref="I53">
    <cfRule type="cellIs" dxfId="63" priority="15" operator="lessThan">
      <formula>$H$71</formula>
    </cfRule>
  </conditionalFormatting>
  <conditionalFormatting sqref="I53">
    <cfRule type="cellIs" dxfId="62" priority="16" operator="greaterThan">
      <formula>$H$71</formula>
    </cfRule>
  </conditionalFormatting>
  <conditionalFormatting sqref="J53">
    <cfRule type="cellIs" dxfId="61" priority="17" operator="lessThan">
      <formula>$J$71</formula>
    </cfRule>
  </conditionalFormatting>
  <conditionalFormatting sqref="J53">
    <cfRule type="cellIs" dxfId="60" priority="18" operator="greaterThan">
      <formula>$J$71</formula>
    </cfRule>
  </conditionalFormatting>
  <conditionalFormatting sqref="K53">
    <cfRule type="cellIs" dxfId="59" priority="19" operator="lessThan">
      <formula>$J$71</formula>
    </cfRule>
  </conditionalFormatting>
  <conditionalFormatting sqref="K53">
    <cfRule type="cellIs" dxfId="58" priority="20" operator="greaterThan">
      <formula>$J$71</formula>
    </cfRule>
  </conditionalFormatting>
  <conditionalFormatting sqref="L53">
    <cfRule type="cellIs" dxfId="57" priority="21" operator="lessThan">
      <formula>$L$71</formula>
    </cfRule>
  </conditionalFormatting>
  <conditionalFormatting sqref="L53">
    <cfRule type="cellIs" dxfId="56" priority="22" operator="greaterThan">
      <formula>$L$71</formula>
    </cfRule>
  </conditionalFormatting>
  <conditionalFormatting sqref="M53">
    <cfRule type="cellIs" dxfId="55" priority="23" operator="lessThan">
      <formula>$L$71</formula>
    </cfRule>
  </conditionalFormatting>
  <conditionalFormatting sqref="M53">
    <cfRule type="cellIs" dxfId="54" priority="24" operator="greaterThan">
      <formula>$L$71</formula>
    </cfRule>
  </conditionalFormatting>
  <conditionalFormatting sqref="N53">
    <cfRule type="cellIs" dxfId="53" priority="25" operator="lessThan">
      <formula>$N$71</formula>
    </cfRule>
  </conditionalFormatting>
  <conditionalFormatting sqref="N53">
    <cfRule type="cellIs" dxfId="52" priority="26" operator="greaterThan">
      <formula>$N$71</formula>
    </cfRule>
  </conditionalFormatting>
  <conditionalFormatting sqref="O53">
    <cfRule type="cellIs" dxfId="51" priority="27" operator="lessThan">
      <formula>$N$71</formula>
    </cfRule>
  </conditionalFormatting>
  <conditionalFormatting sqref="O53">
    <cfRule type="cellIs" dxfId="50" priority="28" operator="greaterThan">
      <formula>$N$71</formula>
    </cfRule>
  </conditionalFormatting>
  <conditionalFormatting sqref="N50:O50">
    <cfRule type="cellIs" dxfId="49" priority="29" operator="lessThan">
      <formula>#REF!</formula>
    </cfRule>
  </conditionalFormatting>
  <conditionalFormatting sqref="N50:O50">
    <cfRule type="cellIs" dxfId="48" priority="30" operator="greaterThan">
      <formula>#REF!</formula>
    </cfRule>
  </conditionalFormatting>
  <conditionalFormatting sqref="H49">
    <cfRule type="cellIs" dxfId="47" priority="31" operator="lessThan">
      <formula>$H$50</formula>
    </cfRule>
  </conditionalFormatting>
  <conditionalFormatting sqref="H49">
    <cfRule type="cellIs" dxfId="46" priority="32" operator="greaterThan">
      <formula>$H$50</formula>
    </cfRule>
  </conditionalFormatting>
  <conditionalFormatting sqref="I49">
    <cfRule type="cellIs" dxfId="45" priority="33" operator="lessThan">
      <formula>$I$50</formula>
    </cfRule>
  </conditionalFormatting>
  <conditionalFormatting sqref="I49">
    <cfRule type="cellIs" dxfId="44" priority="34" operator="greaterThan">
      <formula>$I$50</formula>
    </cfRule>
  </conditionalFormatting>
  <conditionalFormatting sqref="J49">
    <cfRule type="cellIs" dxfId="43" priority="35" operator="lessThan">
      <formula>$J$50</formula>
    </cfRule>
  </conditionalFormatting>
  <conditionalFormatting sqref="J49">
    <cfRule type="cellIs" dxfId="42" priority="36" operator="greaterThan">
      <formula>$J$50</formula>
    </cfRule>
  </conditionalFormatting>
  <conditionalFormatting sqref="K49">
    <cfRule type="cellIs" dxfId="41" priority="37" operator="lessThan">
      <formula>$K$50</formula>
    </cfRule>
  </conditionalFormatting>
  <conditionalFormatting sqref="K49">
    <cfRule type="cellIs" dxfId="40" priority="38" operator="greaterThan">
      <formula>$K$50</formula>
    </cfRule>
  </conditionalFormatting>
  <conditionalFormatting sqref="L49">
    <cfRule type="cellIs" dxfId="39" priority="39" operator="lessThan">
      <formula>$L$50</formula>
    </cfRule>
  </conditionalFormatting>
  <conditionalFormatting sqref="L49">
    <cfRule type="cellIs" dxfId="38" priority="40" operator="greaterThan">
      <formula>$L$50</formula>
    </cfRule>
  </conditionalFormatting>
  <conditionalFormatting sqref="M49">
    <cfRule type="cellIs" dxfId="37" priority="41" operator="lessThan">
      <formula>$M$50</formula>
    </cfRule>
  </conditionalFormatting>
  <conditionalFormatting sqref="M49">
    <cfRule type="cellIs" dxfId="36" priority="42" operator="greaterThan">
      <formula>$M$50</formula>
    </cfRule>
  </conditionalFormatting>
  <conditionalFormatting sqref="N49">
    <cfRule type="cellIs" dxfId="35" priority="43" operator="lessThan">
      <formula>$N$50</formula>
    </cfRule>
  </conditionalFormatting>
  <conditionalFormatting sqref="N49">
    <cfRule type="cellIs" dxfId="34" priority="44" operator="greaterThan">
      <formula>$N$50</formula>
    </cfRule>
  </conditionalFormatting>
  <conditionalFormatting sqref="O49">
    <cfRule type="cellIs" dxfId="33" priority="45" operator="lessThan">
      <formula>$O$50</formula>
    </cfRule>
  </conditionalFormatting>
  <conditionalFormatting sqref="O49">
    <cfRule type="cellIs" dxfId="32" priority="46" operator="greaterThan">
      <formula>$O$50</formula>
    </cfRule>
  </conditionalFormatting>
  <dataValidations count="5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30">
      <formula1>$T$21:$T$23</formula1>
    </dataValidation>
    <dataValidation type="list" allowBlank="1" showErrorMessage="1" sqref="E33:E40 F51:O51 E42:E47">
      <formula1>$T$13:$T$16</formula1>
    </dataValidation>
    <dataValidation type="list" allowBlank="1" showErrorMessage="1" sqref="D13:D14">
      <formula1>$T$21:$T$24</formula1>
    </dataValidation>
  </dataValidations>
  <printOptions horizontalCentered="1"/>
  <pageMargins left="0" right="0" top="0" bottom="0" header="0" footer="0"/>
  <pageSetup paperSize="9" scale="23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109375" customWidth="1"/>
    <col min="2" max="2" width="3.44140625" customWidth="1"/>
    <col min="3" max="3" width="50" customWidth="1"/>
    <col min="4" max="4" width="6.33203125" customWidth="1"/>
    <col min="5" max="5" width="5.5546875" customWidth="1"/>
    <col min="6" max="11" width="5.6640625" customWidth="1"/>
    <col min="12" max="12" width="14.109375" customWidth="1"/>
    <col min="13" max="13" width="12.44140625" customWidth="1"/>
    <col min="14" max="15" width="6" customWidth="1"/>
    <col min="16" max="16" width="2.88671875" customWidth="1"/>
    <col min="17" max="17" width="12.88671875" customWidth="1"/>
    <col min="18" max="19" width="8.6640625" customWidth="1"/>
    <col min="20" max="20" width="19.44140625" customWidth="1"/>
    <col min="21" max="22" width="14.33203125" customWidth="1"/>
    <col min="23" max="23" width="17.6640625" customWidth="1"/>
    <col min="24" max="24" width="14.5546875" customWidth="1"/>
    <col min="25" max="26" width="8.664062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711" t="s">
        <v>216</v>
      </c>
      <c r="C2" s="521"/>
      <c r="D2" s="166"/>
      <c r="E2" s="1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7">
        <v>32</v>
      </c>
      <c r="R3" s="5" t="s">
        <v>177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.75" customHeight="1">
      <c r="A5" s="5"/>
      <c r="B5" s="586" t="s">
        <v>4</v>
      </c>
      <c r="C5" s="573" t="s">
        <v>5</v>
      </c>
      <c r="D5" s="56"/>
      <c r="E5" s="587"/>
      <c r="F5" s="493" t="s">
        <v>6</v>
      </c>
      <c r="G5" s="464"/>
      <c r="H5" s="464"/>
      <c r="I5" s="464"/>
      <c r="J5" s="464"/>
      <c r="K5" s="465"/>
      <c r="L5" s="661" t="s">
        <v>178</v>
      </c>
      <c r="M5" s="572" t="s">
        <v>179</v>
      </c>
      <c r="N5" s="7"/>
      <c r="O5" s="7"/>
      <c r="P5" s="7"/>
      <c r="Q5" s="655" t="s">
        <v>180</v>
      </c>
      <c r="R5" s="5" t="s">
        <v>181</v>
      </c>
      <c r="S5" s="5"/>
      <c r="T5" s="5"/>
      <c r="U5" s="5"/>
      <c r="V5" s="5"/>
      <c r="W5" s="5"/>
      <c r="X5" s="5"/>
      <c r="Y5" s="5"/>
      <c r="Z5" s="5"/>
    </row>
    <row r="6" spans="1:26" ht="28.5" customHeight="1">
      <c r="A6" s="5"/>
      <c r="B6" s="471"/>
      <c r="C6" s="574"/>
      <c r="D6" s="168"/>
      <c r="E6" s="656"/>
      <c r="F6" s="493" t="s">
        <v>8</v>
      </c>
      <c r="G6" s="465"/>
      <c r="H6" s="493" t="s">
        <v>9</v>
      </c>
      <c r="I6" s="465"/>
      <c r="J6" s="493" t="s">
        <v>10</v>
      </c>
      <c r="K6" s="465"/>
      <c r="L6" s="471"/>
      <c r="M6" s="471"/>
      <c r="N6" s="7"/>
      <c r="O6" s="7"/>
      <c r="P6" s="7"/>
      <c r="Q6" s="471"/>
      <c r="R6" s="5"/>
      <c r="S6" s="486" t="s">
        <v>46</v>
      </c>
      <c r="T6" s="464"/>
      <c r="U6" s="464"/>
      <c r="V6" s="465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69"/>
      <c r="E7" s="170"/>
      <c r="F7" s="86">
        <v>1</v>
      </c>
      <c r="G7" s="86">
        <v>1</v>
      </c>
      <c r="H7" s="86">
        <v>2</v>
      </c>
      <c r="I7" s="86">
        <v>2</v>
      </c>
      <c r="J7" s="86">
        <v>2</v>
      </c>
      <c r="K7" s="86">
        <v>2</v>
      </c>
      <c r="L7" s="21">
        <f t="shared" ref="L7:L20" si="0">SUM(F7:K7)/2</f>
        <v>5</v>
      </c>
      <c r="M7" s="21">
        <f t="shared" ref="M7:M2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5" t="s">
        <v>143</v>
      </c>
      <c r="E8" s="170"/>
      <c r="F8" s="86">
        <v>2</v>
      </c>
      <c r="G8" s="86">
        <v>2</v>
      </c>
      <c r="H8" s="86">
        <v>2</v>
      </c>
      <c r="I8" s="86">
        <v>2</v>
      </c>
      <c r="J8" s="86"/>
      <c r="K8" s="86"/>
      <c r="L8" s="21">
        <f t="shared" si="0"/>
        <v>4</v>
      </c>
      <c r="M8" s="21">
        <f t="shared" si="1"/>
        <v>128</v>
      </c>
      <c r="N8" s="171" t="s">
        <v>182</v>
      </c>
      <c r="O8" s="23"/>
      <c r="P8" s="23"/>
      <c r="Q8" s="50">
        <v>130</v>
      </c>
      <c r="S8" s="172" t="s">
        <v>183</v>
      </c>
      <c r="T8" s="173" t="s">
        <v>184</v>
      </c>
      <c r="U8" s="18">
        <v>200</v>
      </c>
      <c r="V8" s="18">
        <f>SUMIF($E$22:$E$30,$T8,$M$22:$M$30)+SUMIF($E$32,$T8,$M$32)</f>
        <v>640</v>
      </c>
    </row>
    <row r="9" spans="1:26" ht="12.75" customHeight="1">
      <c r="B9" s="25">
        <v>3</v>
      </c>
      <c r="C9" s="58" t="s">
        <v>26</v>
      </c>
      <c r="D9" s="169"/>
      <c r="E9" s="170"/>
      <c r="F9" s="86">
        <v>1</v>
      </c>
      <c r="G9" s="86">
        <v>1</v>
      </c>
      <c r="H9" s="86">
        <v>1</v>
      </c>
      <c r="I9" s="86">
        <v>1</v>
      </c>
      <c r="J9" s="86"/>
      <c r="K9" s="86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73" t="s">
        <v>217</v>
      </c>
      <c r="U9" s="18">
        <v>700</v>
      </c>
      <c r="V9" s="18">
        <f>SUMIF($E$22:$E$30,$T9,$M$22:$M$30)+SUMIF($E$32,$T9,$M$32)</f>
        <v>960</v>
      </c>
    </row>
    <row r="10" spans="1:26" ht="12.75" customHeight="1">
      <c r="B10" s="25">
        <v>4</v>
      </c>
      <c r="C10" s="58" t="s">
        <v>29</v>
      </c>
      <c r="D10" s="169"/>
      <c r="E10" s="170"/>
      <c r="F10" s="86">
        <v>1</v>
      </c>
      <c r="G10" s="86">
        <v>1</v>
      </c>
      <c r="H10" s="86"/>
      <c r="I10" s="86"/>
      <c r="J10" s="86"/>
      <c r="K10" s="86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73"/>
      <c r="U10" s="18"/>
      <c r="V10" s="18">
        <f>SUMIF($E$22:$E$28,$T10,$M$22:$M$28)+SUMIF($E$30:$E$32,$T10,$M$30:$M$32)</f>
        <v>0</v>
      </c>
    </row>
    <row r="11" spans="1:26" ht="12.75" customHeight="1">
      <c r="B11" s="25">
        <v>5</v>
      </c>
      <c r="C11" s="58" t="s">
        <v>32</v>
      </c>
      <c r="D11" s="169"/>
      <c r="E11" s="170"/>
      <c r="F11" s="86">
        <v>1</v>
      </c>
      <c r="G11" s="86">
        <v>1</v>
      </c>
      <c r="H11" s="86">
        <v>1</v>
      </c>
      <c r="I11" s="86">
        <v>1</v>
      </c>
      <c r="J11" s="86"/>
      <c r="K11" s="86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74" t="s">
        <v>152</v>
      </c>
      <c r="T11" s="175"/>
      <c r="U11" s="18"/>
      <c r="V11" s="18">
        <f>SUMIF($E$22:$E$28,$T11,$M$22:$M$28)+SUMIF($E$30:$E$32,$T11,$M$30:$M$32)</f>
        <v>0</v>
      </c>
    </row>
    <row r="12" spans="1:26" ht="12.75" customHeight="1">
      <c r="B12" s="25">
        <v>6</v>
      </c>
      <c r="C12" s="58" t="s">
        <v>31</v>
      </c>
      <c r="D12" s="169"/>
      <c r="E12" s="170"/>
      <c r="F12" s="86">
        <v>1</v>
      </c>
      <c r="G12" s="86">
        <v>1</v>
      </c>
      <c r="H12" s="86"/>
      <c r="I12" s="86"/>
      <c r="J12" s="86"/>
      <c r="K12" s="86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69"/>
      <c r="E13" s="170"/>
      <c r="F13" s="86">
        <v>1</v>
      </c>
      <c r="G13" s="86">
        <v>1</v>
      </c>
      <c r="H13" s="86"/>
      <c r="I13" s="86"/>
      <c r="J13" s="86"/>
      <c r="K13" s="86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69"/>
      <c r="E14" s="170"/>
      <c r="F14" s="86">
        <v>1</v>
      </c>
      <c r="G14" s="86">
        <v>1</v>
      </c>
      <c r="H14" s="86"/>
      <c r="I14" s="86"/>
      <c r="J14" s="86"/>
      <c r="K14" s="86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69"/>
      <c r="E15" s="170"/>
      <c r="F15" s="86">
        <v>1</v>
      </c>
      <c r="G15" s="86">
        <v>1</v>
      </c>
      <c r="H15" s="86"/>
      <c r="I15" s="86"/>
      <c r="J15" s="86"/>
      <c r="K15" s="86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69"/>
      <c r="E16" s="170"/>
      <c r="F16" s="86">
        <v>2</v>
      </c>
      <c r="G16" s="86">
        <v>2</v>
      </c>
      <c r="H16" s="86">
        <v>1</v>
      </c>
      <c r="I16" s="86">
        <v>1</v>
      </c>
      <c r="J16" s="86">
        <v>1</v>
      </c>
      <c r="K16" s="86">
        <v>1</v>
      </c>
      <c r="L16" s="21">
        <f t="shared" si="0"/>
        <v>4</v>
      </c>
      <c r="M16" s="21">
        <f t="shared" si="1"/>
        <v>128</v>
      </c>
      <c r="N16" s="171" t="s">
        <v>182</v>
      </c>
      <c r="O16" s="23"/>
      <c r="P16" s="23"/>
      <c r="Q16" s="55">
        <v>130</v>
      </c>
      <c r="T16" s="15" t="s">
        <v>144</v>
      </c>
    </row>
    <row r="17" spans="1:24" ht="12.75" customHeight="1">
      <c r="B17" s="25">
        <v>11</v>
      </c>
      <c r="C17" s="58" t="s">
        <v>40</v>
      </c>
      <c r="D17" s="169"/>
      <c r="E17" s="170"/>
      <c r="F17" s="86"/>
      <c r="G17" s="86"/>
      <c r="H17" s="86">
        <v>1</v>
      </c>
      <c r="I17" s="86">
        <v>1</v>
      </c>
      <c r="J17" s="86"/>
      <c r="K17" s="86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143</v>
      </c>
    </row>
    <row r="18" spans="1:24" ht="12.75" customHeight="1">
      <c r="B18" s="25">
        <v>12</v>
      </c>
      <c r="C18" s="58" t="s">
        <v>72</v>
      </c>
      <c r="D18" s="169"/>
      <c r="E18" s="170"/>
      <c r="F18" s="86">
        <v>3</v>
      </c>
      <c r="G18" s="86">
        <v>3</v>
      </c>
      <c r="H18" s="86">
        <v>3</v>
      </c>
      <c r="I18" s="86">
        <v>3</v>
      </c>
      <c r="J18" s="86">
        <v>3</v>
      </c>
      <c r="K18" s="86">
        <v>3</v>
      </c>
      <c r="L18" s="21">
        <f t="shared" si="0"/>
        <v>9</v>
      </c>
      <c r="M18" s="21">
        <f t="shared" si="1"/>
        <v>288</v>
      </c>
      <c r="N18" s="171" t="s">
        <v>182</v>
      </c>
      <c r="O18" s="23"/>
      <c r="P18" s="23"/>
      <c r="Q18" s="55">
        <v>290</v>
      </c>
      <c r="T18" s="15" t="s">
        <v>145</v>
      </c>
    </row>
    <row r="19" spans="1:24" ht="12.75" customHeight="1">
      <c r="B19" s="25">
        <v>13</v>
      </c>
      <c r="C19" s="58" t="s">
        <v>73</v>
      </c>
      <c r="D19" s="169"/>
      <c r="E19" s="170"/>
      <c r="F19" s="86">
        <v>1</v>
      </c>
      <c r="G19" s="86">
        <v>1</v>
      </c>
      <c r="H19" s="86"/>
      <c r="I19" s="86"/>
      <c r="J19" s="86"/>
      <c r="K19" s="86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218</v>
      </c>
      <c r="D20" s="169"/>
      <c r="E20" s="169"/>
      <c r="F20" s="86">
        <v>1</v>
      </c>
      <c r="G20" s="86">
        <v>1</v>
      </c>
      <c r="H20" s="86">
        <v>1</v>
      </c>
      <c r="I20" s="86">
        <v>1</v>
      </c>
      <c r="J20" s="86">
        <v>1</v>
      </c>
      <c r="K20" s="86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712" t="s">
        <v>186</v>
      </c>
      <c r="C21" s="464"/>
      <c r="D21" s="464"/>
      <c r="E21" s="465"/>
      <c r="F21" s="176">
        <f t="shared" ref="F21:L21" si="2">SUM(F7:F20)</f>
        <v>17</v>
      </c>
      <c r="G21" s="176">
        <f t="shared" si="2"/>
        <v>17</v>
      </c>
      <c r="H21" s="176">
        <f t="shared" si="2"/>
        <v>12</v>
      </c>
      <c r="I21" s="176">
        <f t="shared" si="2"/>
        <v>12</v>
      </c>
      <c r="J21" s="176">
        <f t="shared" si="2"/>
        <v>7</v>
      </c>
      <c r="K21" s="176">
        <f t="shared" si="2"/>
        <v>7</v>
      </c>
      <c r="L21" s="80">
        <f t="shared" si="2"/>
        <v>36</v>
      </c>
      <c r="M21" s="80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713" t="s">
        <v>160</v>
      </c>
      <c r="D22" s="465"/>
      <c r="E22" s="93" t="s">
        <v>184</v>
      </c>
      <c r="F22" s="123"/>
      <c r="G22" s="123"/>
      <c r="H22" s="123"/>
      <c r="I22" s="123"/>
      <c r="J22" s="123">
        <v>1</v>
      </c>
      <c r="K22" s="123">
        <v>1</v>
      </c>
      <c r="L22" s="97">
        <f>SUM(F22:K22)/2</f>
        <v>1</v>
      </c>
      <c r="M22" s="21">
        <f t="shared" si="1"/>
        <v>32</v>
      </c>
      <c r="N22" s="707">
        <f>SUM(M22:M30)</f>
        <v>640</v>
      </c>
      <c r="O22" s="657">
        <f>N22+N32</f>
        <v>1600</v>
      </c>
      <c r="P22" s="23"/>
      <c r="S22" s="15" t="s">
        <v>184</v>
      </c>
      <c r="T22" s="709" t="s">
        <v>219</v>
      </c>
      <c r="U22" s="521"/>
      <c r="V22" s="521"/>
      <c r="W22" s="521"/>
      <c r="X22" s="521"/>
    </row>
    <row r="23" spans="1:24" ht="12.75" customHeight="1">
      <c r="B23" s="10">
        <v>16</v>
      </c>
      <c r="C23" s="713" t="s">
        <v>189</v>
      </c>
      <c r="D23" s="465"/>
      <c r="E23" s="93" t="s">
        <v>184</v>
      </c>
      <c r="F23" s="123">
        <v>1</v>
      </c>
      <c r="G23" s="123">
        <v>1</v>
      </c>
      <c r="H23" s="123"/>
      <c r="I23" s="123"/>
      <c r="J23" s="123"/>
      <c r="K23" s="123"/>
      <c r="L23" s="97">
        <f>SUM(F23:K23)/2</f>
        <v>1</v>
      </c>
      <c r="M23" s="21">
        <f t="shared" si="1"/>
        <v>32</v>
      </c>
      <c r="N23" s="708"/>
      <c r="O23" s="489"/>
      <c r="P23" s="23"/>
      <c r="S23" s="15"/>
      <c r="T23" s="521"/>
      <c r="U23" s="521"/>
      <c r="V23" s="521"/>
      <c r="W23" s="521"/>
      <c r="X23" s="521"/>
    </row>
    <row r="24" spans="1:24" ht="12.75" customHeight="1">
      <c r="B24" s="10">
        <v>17</v>
      </c>
      <c r="C24" s="651" t="s">
        <v>83</v>
      </c>
      <c r="D24" s="465"/>
      <c r="E24" s="93" t="s">
        <v>184</v>
      </c>
      <c r="F24" s="123"/>
      <c r="G24" s="123"/>
      <c r="H24" s="123"/>
      <c r="I24" s="123"/>
      <c r="J24" s="123">
        <v>2</v>
      </c>
      <c r="K24" s="123">
        <v>2</v>
      </c>
      <c r="L24" s="97">
        <f>SUM(F24:K24)/2</f>
        <v>2</v>
      </c>
      <c r="M24" s="21">
        <f t="shared" si="1"/>
        <v>64</v>
      </c>
      <c r="N24" s="708"/>
      <c r="O24" s="489"/>
      <c r="P24" s="23"/>
      <c r="S24" s="5"/>
      <c r="T24" s="521"/>
      <c r="U24" s="521"/>
      <c r="V24" s="521"/>
      <c r="W24" s="521"/>
      <c r="X24" s="521"/>
    </row>
    <row r="25" spans="1:24" ht="12.75" customHeight="1">
      <c r="B25" s="714">
        <v>18</v>
      </c>
      <c r="C25" s="715" t="s">
        <v>220</v>
      </c>
      <c r="D25" s="579"/>
      <c r="E25" s="78" t="s">
        <v>184</v>
      </c>
      <c r="F25" s="100">
        <v>1</v>
      </c>
      <c r="G25" s="100">
        <v>1</v>
      </c>
      <c r="H25" s="100">
        <v>1</v>
      </c>
      <c r="I25" s="100">
        <v>1</v>
      </c>
      <c r="J25" s="100"/>
      <c r="K25" s="100"/>
      <c r="L25" s="659">
        <f>SUM(F25:K26)/2</f>
        <v>5</v>
      </c>
      <c r="M25" s="659">
        <f t="shared" si="1"/>
        <v>160</v>
      </c>
      <c r="N25" s="708"/>
      <c r="O25" s="489"/>
      <c r="P25" s="23"/>
      <c r="S25" s="15" t="s">
        <v>217</v>
      </c>
      <c r="T25" s="101" t="s">
        <v>221</v>
      </c>
    </row>
    <row r="26" spans="1:24" ht="12.75" customHeight="1">
      <c r="B26" s="471"/>
      <c r="C26" s="571"/>
      <c r="D26" s="580"/>
      <c r="E26" s="78" t="s">
        <v>217</v>
      </c>
      <c r="F26" s="100"/>
      <c r="G26" s="100"/>
      <c r="H26" s="100">
        <v>1</v>
      </c>
      <c r="I26" s="100">
        <v>1</v>
      </c>
      <c r="J26" s="100">
        <v>2</v>
      </c>
      <c r="K26" s="100">
        <v>2</v>
      </c>
      <c r="L26" s="471"/>
      <c r="M26" s="471"/>
      <c r="N26" s="708"/>
      <c r="O26" s="489"/>
      <c r="P26" s="23"/>
    </row>
    <row r="27" spans="1:24" ht="12.75" customHeight="1">
      <c r="B27" s="470">
        <v>19</v>
      </c>
      <c r="C27" s="466" t="s">
        <v>222</v>
      </c>
      <c r="D27" s="579"/>
      <c r="E27" s="78" t="s">
        <v>184</v>
      </c>
      <c r="F27" s="100"/>
      <c r="G27" s="143"/>
      <c r="H27" s="143">
        <v>1</v>
      </c>
      <c r="I27" s="143">
        <v>1</v>
      </c>
      <c r="J27" s="143"/>
      <c r="K27" s="100"/>
      <c r="L27" s="659">
        <f>SUM(F27:K28)/2</f>
        <v>3</v>
      </c>
      <c r="M27" s="659">
        <f>L27*$Q$3</f>
        <v>96</v>
      </c>
      <c r="N27" s="708"/>
      <c r="O27" s="489"/>
      <c r="P27" s="23"/>
    </row>
    <row r="28" spans="1:24" ht="12.75" customHeight="1">
      <c r="B28" s="471"/>
      <c r="C28" s="571"/>
      <c r="D28" s="580"/>
      <c r="E28" s="78" t="s">
        <v>217</v>
      </c>
      <c r="F28" s="192"/>
      <c r="G28" s="193"/>
      <c r="H28" s="193">
        <v>1</v>
      </c>
      <c r="I28" s="193">
        <v>1</v>
      </c>
      <c r="J28" s="193">
        <v>1</v>
      </c>
      <c r="K28" s="192">
        <v>1</v>
      </c>
      <c r="L28" s="471"/>
      <c r="M28" s="471"/>
      <c r="N28" s="708"/>
      <c r="O28" s="489"/>
      <c r="P28" s="23"/>
    </row>
    <row r="29" spans="1:24" ht="12.75" customHeight="1">
      <c r="B29" s="470">
        <v>20</v>
      </c>
      <c r="C29" s="466" t="s">
        <v>223</v>
      </c>
      <c r="D29" s="579"/>
      <c r="E29" s="78" t="s">
        <v>184</v>
      </c>
      <c r="F29" s="192">
        <v>1</v>
      </c>
      <c r="G29" s="193"/>
      <c r="H29" s="193"/>
      <c r="I29" s="193"/>
      <c r="J29" s="193"/>
      <c r="K29" s="192"/>
      <c r="L29" s="659">
        <f>SUM(F29:K30)/2</f>
        <v>8</v>
      </c>
      <c r="M29" s="659">
        <f>L29*$Q$3</f>
        <v>256</v>
      </c>
      <c r="N29" s="708"/>
      <c r="O29" s="489"/>
      <c r="P29" s="23"/>
    </row>
    <row r="30" spans="1:24" ht="12.75" customHeight="1">
      <c r="A30" s="5"/>
      <c r="B30" s="471"/>
      <c r="C30" s="571"/>
      <c r="D30" s="580"/>
      <c r="E30" s="78" t="s">
        <v>217</v>
      </c>
      <c r="F30" s="192">
        <v>2</v>
      </c>
      <c r="G30" s="193">
        <v>3</v>
      </c>
      <c r="H30" s="193">
        <v>3</v>
      </c>
      <c r="I30" s="193">
        <v>3</v>
      </c>
      <c r="J30" s="193">
        <v>2</v>
      </c>
      <c r="K30" s="192">
        <v>2</v>
      </c>
      <c r="L30" s="471"/>
      <c r="M30" s="471"/>
      <c r="N30" s="574"/>
      <c r="O30" s="489"/>
      <c r="P30" s="23"/>
      <c r="Q30" s="171" t="s">
        <v>194</v>
      </c>
      <c r="R30" s="5"/>
      <c r="S30" s="5"/>
      <c r="T30" s="5"/>
      <c r="U30" s="5"/>
      <c r="V30" s="5"/>
    </row>
    <row r="31" spans="1:24" ht="12.75" customHeight="1">
      <c r="A31" s="5"/>
      <c r="B31" s="710" t="s">
        <v>91</v>
      </c>
      <c r="C31" s="464"/>
      <c r="D31" s="594"/>
      <c r="E31" s="179"/>
      <c r="F31" s="109">
        <f t="shared" ref="F31:K31" si="3">SUM(F22:F30)</f>
        <v>5</v>
      </c>
      <c r="G31" s="109">
        <f t="shared" si="3"/>
        <v>5</v>
      </c>
      <c r="H31" s="109">
        <f t="shared" si="3"/>
        <v>7</v>
      </c>
      <c r="I31" s="109">
        <f t="shared" si="3"/>
        <v>7</v>
      </c>
      <c r="J31" s="109">
        <f t="shared" si="3"/>
        <v>8</v>
      </c>
      <c r="K31" s="109">
        <f t="shared" si="3"/>
        <v>8</v>
      </c>
      <c r="L31" s="109">
        <f>SUM(F31:K31)</f>
        <v>40</v>
      </c>
      <c r="M31" s="180">
        <f>L31*$Q$3</f>
        <v>1280</v>
      </c>
      <c r="N31" s="5"/>
      <c r="O31" s="489"/>
      <c r="P31" s="23"/>
      <c r="R31" s="5"/>
      <c r="S31" s="5"/>
      <c r="T31" s="5"/>
      <c r="U31" s="5"/>
      <c r="V31" s="5"/>
    </row>
    <row r="32" spans="1:24" ht="12.75" customHeight="1">
      <c r="B32" s="181">
        <v>23</v>
      </c>
      <c r="C32" s="563" t="s">
        <v>187</v>
      </c>
      <c r="D32" s="465"/>
      <c r="E32" s="78" t="s">
        <v>217</v>
      </c>
      <c r="F32" s="100">
        <v>5</v>
      </c>
      <c r="G32" s="100">
        <v>5</v>
      </c>
      <c r="H32" s="100">
        <v>10</v>
      </c>
      <c r="I32" s="95">
        <v>10</v>
      </c>
      <c r="J32" s="100">
        <v>15</v>
      </c>
      <c r="K32" s="100">
        <v>15</v>
      </c>
      <c r="L32" s="97">
        <f>SUM(F32:K32)/2</f>
        <v>30</v>
      </c>
      <c r="M32" s="21">
        <f>L32*$Q$3</f>
        <v>960</v>
      </c>
      <c r="N32" s="194">
        <f>M32</f>
        <v>960</v>
      </c>
      <c r="O32" s="471"/>
      <c r="P32" s="23"/>
    </row>
    <row r="33" spans="1:22" ht="12.75" customHeight="1">
      <c r="A33" s="5"/>
      <c r="B33" s="649" t="s">
        <v>99</v>
      </c>
      <c r="C33" s="464"/>
      <c r="D33" s="464"/>
      <c r="E33" s="465"/>
      <c r="F33" s="129">
        <f t="shared" ref="F33:K33" si="4">SUM(F32)</f>
        <v>5</v>
      </c>
      <c r="G33" s="129">
        <f t="shared" si="4"/>
        <v>5</v>
      </c>
      <c r="H33" s="129">
        <f t="shared" si="4"/>
        <v>10</v>
      </c>
      <c r="I33" s="129">
        <f t="shared" si="4"/>
        <v>10</v>
      </c>
      <c r="J33" s="129">
        <f t="shared" si="4"/>
        <v>15</v>
      </c>
      <c r="K33" s="129">
        <f t="shared" si="4"/>
        <v>15</v>
      </c>
      <c r="L33" s="109">
        <f>SUM(F33:K33)</f>
        <v>60</v>
      </c>
      <c r="M33" s="180">
        <f>L33*$Q$3</f>
        <v>1920</v>
      </c>
      <c r="O33" s="23"/>
      <c r="P33" s="23"/>
      <c r="R33" s="5"/>
      <c r="S33" s="5"/>
      <c r="T33" s="5"/>
      <c r="U33" s="5"/>
      <c r="V33" s="5"/>
    </row>
    <row r="34" spans="1:22" ht="12.75" customHeight="1">
      <c r="A34" s="5"/>
      <c r="B34" s="664" t="s">
        <v>195</v>
      </c>
      <c r="C34" s="464"/>
      <c r="D34" s="464"/>
      <c r="E34" s="465"/>
      <c r="F34" s="186">
        <f t="shared" ref="F34:K34" si="5">F31+F33</f>
        <v>10</v>
      </c>
      <c r="G34" s="186">
        <f t="shared" si="5"/>
        <v>10</v>
      </c>
      <c r="H34" s="186">
        <f t="shared" si="5"/>
        <v>17</v>
      </c>
      <c r="I34" s="186">
        <f t="shared" si="5"/>
        <v>17</v>
      </c>
      <c r="J34" s="186">
        <f t="shared" si="5"/>
        <v>23</v>
      </c>
      <c r="K34" s="186">
        <f t="shared" si="5"/>
        <v>23</v>
      </c>
      <c r="L34" s="187">
        <f>SUM(F34:K34)</f>
        <v>100</v>
      </c>
      <c r="M34" s="188">
        <f>L34*$Q$3</f>
        <v>3200</v>
      </c>
      <c r="O34" s="23"/>
      <c r="P34" s="23"/>
      <c r="R34" s="5"/>
      <c r="S34" s="5"/>
      <c r="T34" s="5"/>
      <c r="U34" s="5"/>
      <c r="V34" s="5"/>
    </row>
    <row r="35" spans="1:22" ht="12.75" customHeight="1">
      <c r="B35" s="600" t="s">
        <v>115</v>
      </c>
      <c r="C35" s="464"/>
      <c r="D35" s="464"/>
      <c r="E35" s="465"/>
      <c r="F35" s="147"/>
      <c r="G35" s="8"/>
      <c r="H35" s="8"/>
      <c r="I35" s="8"/>
      <c r="J35" s="8"/>
      <c r="K35" s="8" t="s">
        <v>217</v>
      </c>
      <c r="L35" s="18">
        <f>COUNTA(F35:K35)</f>
        <v>1</v>
      </c>
      <c r="M35" s="18">
        <f>COUNTA(T9:T11)</f>
        <v>1</v>
      </c>
      <c r="O35" s="23"/>
      <c r="P35" s="5"/>
    </row>
    <row r="36" spans="1:22" ht="12.75" customHeight="1">
      <c r="B36" s="663" t="s">
        <v>196</v>
      </c>
      <c r="C36" s="464"/>
      <c r="D36" s="464"/>
      <c r="E36" s="465"/>
      <c r="F36" s="157">
        <f t="shared" ref="F36:K36" si="6">F21+F34</f>
        <v>27</v>
      </c>
      <c r="G36" s="157">
        <f t="shared" si="6"/>
        <v>27</v>
      </c>
      <c r="H36" s="157">
        <f t="shared" si="6"/>
        <v>29</v>
      </c>
      <c r="I36" s="157">
        <f t="shared" si="6"/>
        <v>29</v>
      </c>
      <c r="J36" s="157">
        <f t="shared" si="6"/>
        <v>30</v>
      </c>
      <c r="K36" s="157">
        <f t="shared" si="6"/>
        <v>30</v>
      </c>
      <c r="L36" s="157">
        <f>SUM(F36:K36)</f>
        <v>172</v>
      </c>
      <c r="M36" s="39">
        <f>L34*$Q$3</f>
        <v>3200</v>
      </c>
      <c r="O36" s="23"/>
      <c r="P36" s="23"/>
    </row>
    <row r="37" spans="1:22" ht="12.75" customHeight="1">
      <c r="B37" s="25">
        <v>1</v>
      </c>
      <c r="C37" s="652" t="s">
        <v>197</v>
      </c>
      <c r="D37" s="464"/>
      <c r="E37" s="465"/>
      <c r="F37" s="161">
        <v>0.5</v>
      </c>
      <c r="G37" s="161"/>
      <c r="H37" s="161">
        <v>0.5</v>
      </c>
      <c r="I37" s="161"/>
      <c r="J37" s="161">
        <v>0.5</v>
      </c>
      <c r="K37" s="161"/>
      <c r="L37" s="662" t="s">
        <v>140</v>
      </c>
      <c r="M37" s="465"/>
      <c r="O37" s="23"/>
      <c r="P37" s="23"/>
    </row>
    <row r="38" spans="1:22" ht="12.75" customHeight="1">
      <c r="B38" s="25">
        <v>2</v>
      </c>
      <c r="C38" s="652" t="s">
        <v>131</v>
      </c>
      <c r="D38" s="464"/>
      <c r="E38" s="465"/>
      <c r="F38" s="161"/>
      <c r="G38" s="161"/>
      <c r="H38" s="161"/>
      <c r="I38" s="161"/>
      <c r="J38" s="161"/>
      <c r="K38" s="161"/>
      <c r="L38" s="662" t="s">
        <v>140</v>
      </c>
      <c r="M38" s="465"/>
      <c r="N38" s="5"/>
      <c r="O38" s="5"/>
      <c r="P38" s="5"/>
    </row>
    <row r="39" spans="1:22" ht="12.75" customHeight="1">
      <c r="B39" s="25">
        <v>3</v>
      </c>
      <c r="C39" s="563" t="s">
        <v>198</v>
      </c>
      <c r="D39" s="464"/>
      <c r="E39" s="465"/>
      <c r="F39" s="161">
        <v>2</v>
      </c>
      <c r="G39" s="161">
        <v>2</v>
      </c>
      <c r="H39" s="161">
        <v>2</v>
      </c>
      <c r="I39" s="161">
        <v>2</v>
      </c>
      <c r="J39" s="161">
        <v>2</v>
      </c>
      <c r="K39" s="161">
        <v>2</v>
      </c>
      <c r="L39" s="662" t="s">
        <v>140</v>
      </c>
      <c r="M39" s="465"/>
      <c r="N39" s="5"/>
      <c r="O39" s="5"/>
      <c r="P39" s="5"/>
    </row>
    <row r="40" spans="1:22" ht="12.75" customHeight="1">
      <c r="B40" s="601" t="s">
        <v>132</v>
      </c>
      <c r="C40" s="464"/>
      <c r="D40" s="464"/>
      <c r="E40" s="465"/>
      <c r="F40" s="157">
        <f t="shared" ref="F40:K40" si="7">F36+SUM(F37:G39)/2</f>
        <v>29.25</v>
      </c>
      <c r="G40" s="157">
        <f t="shared" si="7"/>
        <v>29.25</v>
      </c>
      <c r="H40" s="157">
        <f t="shared" si="7"/>
        <v>31.25</v>
      </c>
      <c r="I40" s="157">
        <f t="shared" si="7"/>
        <v>31.25</v>
      </c>
      <c r="J40" s="157">
        <f t="shared" si="7"/>
        <v>32.25</v>
      </c>
      <c r="K40" s="157">
        <f t="shared" si="7"/>
        <v>31</v>
      </c>
      <c r="L40" s="157">
        <f>SUM(F40:K40)</f>
        <v>184.25</v>
      </c>
      <c r="M40" s="42"/>
      <c r="N40" s="5"/>
      <c r="O40" s="5"/>
      <c r="P40" s="5"/>
    </row>
    <row r="41" spans="1:22" ht="12.75" customHeight="1">
      <c r="B41" s="66"/>
      <c r="C41" s="68"/>
      <c r="D41" s="68"/>
      <c r="E41" s="68"/>
      <c r="F41" s="69"/>
      <c r="G41" s="69"/>
      <c r="H41" s="69"/>
      <c r="I41" s="69"/>
      <c r="J41" s="69"/>
      <c r="K41" s="69"/>
      <c r="L41" s="69"/>
      <c r="N41" s="5"/>
      <c r="O41" s="5"/>
      <c r="P41" s="5"/>
    </row>
    <row r="42" spans="1:22" ht="12.75" customHeight="1">
      <c r="B42" s="66"/>
      <c r="C42" s="42" t="s">
        <v>77</v>
      </c>
      <c r="D42" s="42"/>
      <c r="E42" s="42"/>
      <c r="F42" s="42"/>
      <c r="G42" s="42"/>
      <c r="H42" s="42"/>
      <c r="I42" s="42"/>
      <c r="J42" s="42"/>
      <c r="K42" s="42"/>
      <c r="L42" s="42"/>
      <c r="N42" s="5"/>
      <c r="O42" s="5"/>
      <c r="P42" s="5"/>
    </row>
    <row r="43" spans="1:22" ht="12.75" customHeight="1">
      <c r="C43" t="s">
        <v>137</v>
      </c>
      <c r="N43" s="5"/>
      <c r="O43" s="5"/>
      <c r="P43" s="5"/>
    </row>
    <row r="44" spans="1:22" ht="12.75" customHeight="1">
      <c r="F44" s="486" t="s">
        <v>78</v>
      </c>
      <c r="G44" s="464"/>
      <c r="H44" s="464"/>
      <c r="I44" s="464"/>
      <c r="J44" s="464"/>
      <c r="K44" s="465"/>
      <c r="N44" s="5"/>
      <c r="O44" s="5"/>
      <c r="P44" s="5"/>
    </row>
    <row r="45" spans="1:22" ht="12.75" customHeight="1">
      <c r="E45" s="5"/>
      <c r="F45" s="602">
        <v>27</v>
      </c>
      <c r="G45" s="465"/>
      <c r="H45" s="602">
        <v>29</v>
      </c>
      <c r="I45" s="465"/>
      <c r="J45" s="602">
        <v>30</v>
      </c>
      <c r="K45" s="465"/>
    </row>
    <row r="46" spans="1:22" ht="12.75" customHeight="1">
      <c r="C46" s="15"/>
      <c r="D46" s="15"/>
      <c r="E46" s="5"/>
      <c r="F46" s="23"/>
      <c r="G46" s="23"/>
      <c r="H46" s="23"/>
      <c r="I46" s="23"/>
      <c r="J46" s="23"/>
      <c r="K46" s="23"/>
    </row>
    <row r="47" spans="1:22" ht="12.75" customHeight="1">
      <c r="C47" s="15" t="s">
        <v>79</v>
      </c>
      <c r="D47" s="15"/>
      <c r="E47" s="5"/>
      <c r="F47" s="23"/>
      <c r="G47" s="23"/>
      <c r="H47" s="23"/>
      <c r="I47" s="23"/>
      <c r="J47" s="23"/>
      <c r="K47" s="23"/>
    </row>
    <row r="48" spans="1:22" ht="12.75" customHeight="1">
      <c r="C48" s="5" t="s">
        <v>80</v>
      </c>
      <c r="D48" s="5"/>
      <c r="E48" s="5"/>
    </row>
    <row r="49" spans="3:16" ht="12.75" customHeight="1">
      <c r="C49" s="5" t="s">
        <v>81</v>
      </c>
      <c r="D49" s="5"/>
      <c r="E49" s="5"/>
    </row>
    <row r="50" spans="3:16" ht="12.75" customHeight="1">
      <c r="C50" t="s">
        <v>171</v>
      </c>
      <c r="E50" s="5"/>
    </row>
    <row r="51" spans="3:16" ht="12.75" customHeight="1">
      <c r="C51" s="5" t="s">
        <v>172</v>
      </c>
      <c r="D51" s="5"/>
      <c r="E51" s="5"/>
    </row>
    <row r="52" spans="3:16" ht="12.75" customHeight="1">
      <c r="C52" s="5" t="s">
        <v>224</v>
      </c>
      <c r="D52" s="5"/>
    </row>
    <row r="53" spans="3:16" ht="12.75" customHeight="1">
      <c r="C53" s="5" t="s">
        <v>173</v>
      </c>
      <c r="D53" s="5"/>
    </row>
    <row r="54" spans="3:16" ht="12.75" customHeight="1">
      <c r="C54" s="5" t="s">
        <v>174</v>
      </c>
      <c r="D54" s="5"/>
    </row>
    <row r="55" spans="3:16" ht="12.75" customHeight="1">
      <c r="N55" s="5"/>
      <c r="O55" s="5"/>
      <c r="P55" s="5"/>
    </row>
    <row r="56" spans="3:16" ht="12.75" customHeight="1"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5.75" customHeight="1"/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C27:D28"/>
    <mergeCell ref="B27:B28"/>
    <mergeCell ref="B33:E33"/>
    <mergeCell ref="B21:E21"/>
    <mergeCell ref="C23:D23"/>
    <mergeCell ref="C22:D22"/>
    <mergeCell ref="C24:D24"/>
    <mergeCell ref="B25:B26"/>
    <mergeCell ref="C25:D26"/>
    <mergeCell ref="C32:D32"/>
    <mergeCell ref="B5:B6"/>
    <mergeCell ref="C5:C6"/>
    <mergeCell ref="L5:L6"/>
    <mergeCell ref="B2:C2"/>
    <mergeCell ref="J6:K6"/>
    <mergeCell ref="F5:K5"/>
    <mergeCell ref="H6:I6"/>
    <mergeCell ref="F6:G6"/>
    <mergeCell ref="E5:E6"/>
    <mergeCell ref="B35:E35"/>
    <mergeCell ref="B29:B30"/>
    <mergeCell ref="C29:D30"/>
    <mergeCell ref="B31:D31"/>
    <mergeCell ref="F45:G45"/>
    <mergeCell ref="F44:K44"/>
    <mergeCell ref="H45:I45"/>
    <mergeCell ref="J45:K45"/>
    <mergeCell ref="B34:E34"/>
    <mergeCell ref="B36:E36"/>
    <mergeCell ref="B40:E40"/>
    <mergeCell ref="C37:E37"/>
    <mergeCell ref="C39:E39"/>
    <mergeCell ref="C38:E38"/>
    <mergeCell ref="L38:M38"/>
    <mergeCell ref="L39:M39"/>
    <mergeCell ref="S6:V6"/>
    <mergeCell ref="Q5:Q6"/>
    <mergeCell ref="M5:M6"/>
    <mergeCell ref="L37:M37"/>
    <mergeCell ref="N22:N30"/>
    <mergeCell ref="T22:X24"/>
    <mergeCell ref="L27:L28"/>
    <mergeCell ref="M27:M28"/>
    <mergeCell ref="L29:L30"/>
    <mergeCell ref="M29:M30"/>
    <mergeCell ref="L25:L26"/>
    <mergeCell ref="M25:M26"/>
    <mergeCell ref="O22:O32"/>
  </mergeCells>
  <conditionalFormatting sqref="E48 C49:D49">
    <cfRule type="cellIs" dxfId="31" priority="1" operator="greaterThan">
      <formula>0</formula>
    </cfRule>
  </conditionalFormatting>
  <conditionalFormatting sqref="M7">
    <cfRule type="cellIs" dxfId="30" priority="2" operator="lessThan">
      <formula>$Q$7</formula>
    </cfRule>
  </conditionalFormatting>
  <conditionalFormatting sqref="M10">
    <cfRule type="cellIs" dxfId="29" priority="3" operator="lessThan">
      <formula>$Q$10</formula>
    </cfRule>
  </conditionalFormatting>
  <conditionalFormatting sqref="M11">
    <cfRule type="cellIs" dxfId="28" priority="4" operator="lessThan">
      <formula>$Q$11</formula>
    </cfRule>
  </conditionalFormatting>
  <conditionalFormatting sqref="M12">
    <cfRule type="cellIs" dxfId="27" priority="5" operator="lessThan">
      <formula>$Q$12</formula>
    </cfRule>
  </conditionalFormatting>
  <conditionalFormatting sqref="M13">
    <cfRule type="cellIs" dxfId="26" priority="6" operator="lessThan">
      <formula>$Q$13</formula>
    </cfRule>
  </conditionalFormatting>
  <conditionalFormatting sqref="M14">
    <cfRule type="cellIs" dxfId="25" priority="7" operator="lessThan">
      <formula>$Q$14</formula>
    </cfRule>
  </conditionalFormatting>
  <conditionalFormatting sqref="M15">
    <cfRule type="cellIs" dxfId="24" priority="8" operator="lessThan">
      <formula>$Q$15</formula>
    </cfRule>
  </conditionalFormatting>
  <conditionalFormatting sqref="M16">
    <cfRule type="cellIs" dxfId="23" priority="9" operator="lessThan">
      <formula>$Q$16</formula>
    </cfRule>
  </conditionalFormatting>
  <conditionalFormatting sqref="M17">
    <cfRule type="cellIs" dxfId="22" priority="10" operator="lessThan">
      <formula>$Q$17</formula>
    </cfRule>
  </conditionalFormatting>
  <conditionalFormatting sqref="M18">
    <cfRule type="cellIs" dxfId="21" priority="11" operator="lessThan">
      <formula>$Q$18</formula>
    </cfRule>
  </conditionalFormatting>
  <conditionalFormatting sqref="M19">
    <cfRule type="cellIs" dxfId="20" priority="12" operator="lessThan">
      <formula>$Q$19</formula>
    </cfRule>
  </conditionalFormatting>
  <conditionalFormatting sqref="M20">
    <cfRule type="cellIs" dxfId="19" priority="13" operator="lessThan">
      <formula>$Q$20</formula>
    </cfRule>
  </conditionalFormatting>
  <conditionalFormatting sqref="M21">
    <cfRule type="cellIs" dxfId="18" priority="14" operator="lessThan">
      <formula>$Q$21</formula>
    </cfRule>
  </conditionalFormatting>
  <conditionalFormatting sqref="L35">
    <cfRule type="cellIs" dxfId="17" priority="15" operator="lessThan">
      <formula>$M$35</formula>
    </cfRule>
  </conditionalFormatting>
  <conditionalFormatting sqref="L35">
    <cfRule type="cellIs" dxfId="16" priority="16" operator="greaterThan">
      <formula>$M$35</formula>
    </cfRule>
  </conditionalFormatting>
  <conditionalFormatting sqref="V8">
    <cfRule type="cellIs" dxfId="15" priority="17" operator="lessThan">
      <formula>$U$8</formula>
    </cfRule>
  </conditionalFormatting>
  <conditionalFormatting sqref="V11">
    <cfRule type="cellIs" dxfId="14" priority="18" operator="lessThan">
      <formula>$U$11</formula>
    </cfRule>
  </conditionalFormatting>
  <conditionalFormatting sqref="N22:N23">
    <cfRule type="cellIs" dxfId="13" priority="19" operator="lessThan">
      <formula>630</formula>
    </cfRule>
  </conditionalFormatting>
  <conditionalFormatting sqref="O22:O23">
    <cfRule type="cellIs" dxfId="12" priority="20" operator="lessThan">
      <formula>#REF!</formula>
    </cfRule>
  </conditionalFormatting>
  <conditionalFormatting sqref="J36:K36">
    <cfRule type="cellIs" dxfId="11" priority="21" operator="lessThan">
      <formula>$J$45</formula>
    </cfRule>
  </conditionalFormatting>
  <conditionalFormatting sqref="M36">
    <cfRule type="cellIs" dxfId="10" priority="22" operator="lessThan">
      <formula>#REF!</formula>
    </cfRule>
  </conditionalFormatting>
  <conditionalFormatting sqref="M8">
    <cfRule type="cellIs" dxfId="9" priority="23" operator="lessThan">
      <formula>$Q$8</formula>
    </cfRule>
  </conditionalFormatting>
  <conditionalFormatting sqref="M9">
    <cfRule type="cellIs" dxfId="8" priority="24" operator="lessThan">
      <formula>$Q$9</formula>
    </cfRule>
  </conditionalFormatting>
  <conditionalFormatting sqref="H36:I36">
    <cfRule type="cellIs" dxfId="7" priority="25" operator="greaterThan">
      <formula>$H$45</formula>
    </cfRule>
  </conditionalFormatting>
  <conditionalFormatting sqref="H36:I36">
    <cfRule type="cellIs" dxfId="6" priority="26" operator="lessThan">
      <formula>$H$45</formula>
    </cfRule>
  </conditionalFormatting>
  <conditionalFormatting sqref="V9">
    <cfRule type="cellIs" dxfId="5" priority="27" operator="lessThan">
      <formula>$U$8</formula>
    </cfRule>
  </conditionalFormatting>
  <conditionalFormatting sqref="F36">
    <cfRule type="cellIs" dxfId="4" priority="28" operator="greaterThan">
      <formula>$F$45</formula>
    </cfRule>
  </conditionalFormatting>
  <conditionalFormatting sqref="F36">
    <cfRule type="cellIs" dxfId="3" priority="29" operator="lessThan">
      <formula>$F$45</formula>
    </cfRule>
  </conditionalFormatting>
  <conditionalFormatting sqref="G36">
    <cfRule type="cellIs" dxfId="2" priority="30" operator="greaterThan">
      <formula>$F$45</formula>
    </cfRule>
  </conditionalFormatting>
  <conditionalFormatting sqref="G36">
    <cfRule type="cellIs" dxfId="1" priority="31" operator="lessThan">
      <formula>$F$45</formula>
    </cfRule>
  </conditionalFormatting>
  <conditionalFormatting sqref="O22:O23">
    <cfRule type="cellIs" dxfId="0" priority="32" operator="lessThan">
      <formula>#REF!</formula>
    </cfRule>
  </conditionalFormatting>
  <dataValidations count="4">
    <dataValidation type="list" allowBlank="1" showErrorMessage="1" sqref="E32">
      <formula1>$S$8:$S$11</formula1>
    </dataValidation>
    <dataValidation type="list" allowBlank="1" showErrorMessage="1" sqref="D8">
      <formula1>$T$16:$T$18</formula1>
    </dataValidation>
    <dataValidation type="list" allowBlank="1" showErrorMessage="1" sqref="F35:K35">
      <formula1>$T$8:$T$10</formula1>
    </dataValidation>
    <dataValidation type="list" allowBlank="1" showErrorMessage="1" sqref="E22:E30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tabSelected="1" zoomScale="80" zoomScaleNormal="80" workbookViewId="0">
      <pane ySplit="11" topLeftCell="A12" activePane="bottomLeft" state="frozen"/>
      <selection pane="bottomLeft" activeCell="E50" sqref="E50"/>
    </sheetView>
  </sheetViews>
  <sheetFormatPr defaultColWidth="14.44140625" defaultRowHeight="15" customHeight="1"/>
  <cols>
    <col min="1" max="1" width="12" customWidth="1"/>
    <col min="2" max="2" width="3.44140625" customWidth="1"/>
    <col min="3" max="3" width="25.6640625" customWidth="1"/>
    <col min="4" max="4" width="16.44140625" customWidth="1"/>
    <col min="5" max="5" width="9.88671875" customWidth="1"/>
    <col min="6" max="9" width="5.6640625" customWidth="1"/>
    <col min="10" max="10" width="5.44140625" customWidth="1"/>
    <col min="11" max="11" width="7.109375" customWidth="1"/>
    <col min="12" max="13" width="5.6640625" customWidth="1"/>
    <col min="14" max="14" width="6.88671875" customWidth="1"/>
    <col min="15" max="15" width="7.88671875" customWidth="1"/>
    <col min="16" max="16" width="20.6640625" customWidth="1"/>
    <col min="17" max="17" width="5.5546875" customWidth="1"/>
    <col min="18" max="19" width="8.6640625" customWidth="1"/>
    <col min="20" max="20" width="19.44140625" customWidth="1"/>
    <col min="21" max="21" width="18.33203125" customWidth="1"/>
    <col min="22" max="22" width="15.6640625" customWidth="1"/>
    <col min="23" max="23" width="40.109375" customWidth="1"/>
    <col min="24" max="24" width="24.5546875" customWidth="1"/>
  </cols>
  <sheetData>
    <row r="1" spans="1:24" ht="21.75" customHeight="1">
      <c r="B1" s="2" t="s">
        <v>1</v>
      </c>
      <c r="Q1" s="5"/>
    </row>
    <row r="2" spans="1:24" ht="12.75" customHeight="1">
      <c r="B2" s="11" t="s">
        <v>12</v>
      </c>
      <c r="C2" s="11"/>
      <c r="D2" s="13"/>
      <c r="E2" s="15"/>
      <c r="L2" s="15"/>
      <c r="M2" s="15"/>
      <c r="N2" s="15"/>
      <c r="O2" s="15"/>
      <c r="Q2" s="5"/>
    </row>
    <row r="3" spans="1:24" ht="12.75" customHeight="1">
      <c r="B3" s="6" t="s">
        <v>15</v>
      </c>
      <c r="L3" s="17"/>
      <c r="M3" s="17"/>
      <c r="N3" s="17"/>
      <c r="Q3" s="5"/>
    </row>
    <row r="4" spans="1:24" ht="12.75" customHeight="1">
      <c r="B4" s="6" t="s">
        <v>16</v>
      </c>
      <c r="L4" s="17"/>
      <c r="M4" s="17"/>
      <c r="N4" s="17"/>
      <c r="Q4" s="5"/>
    </row>
    <row r="5" spans="1:24" ht="12.75" customHeight="1">
      <c r="B5" s="6" t="s">
        <v>17</v>
      </c>
      <c r="D5" s="15" t="str">
        <f>IF($C$30=0," ",$C$30)</f>
        <v>język obcy nowożytny</v>
      </c>
      <c r="H5" s="15" t="str">
        <f>IF(C31=0," ",C31)</f>
        <v>matematyka</v>
      </c>
      <c r="L5" s="17"/>
      <c r="M5" s="17"/>
      <c r="N5" s="17"/>
      <c r="Q5" s="5"/>
    </row>
    <row r="6" spans="1:24" ht="11.25" customHeight="1">
      <c r="B6" s="6" t="s">
        <v>22</v>
      </c>
      <c r="Q6" s="5"/>
    </row>
    <row r="7" spans="1:24" ht="11.25" customHeight="1">
      <c r="C7" s="27" t="s">
        <v>23</v>
      </c>
      <c r="D7" s="29" t="s">
        <v>25</v>
      </c>
      <c r="Q7" s="5"/>
    </row>
    <row r="8" spans="1:24" ht="11.25" customHeight="1">
      <c r="C8" s="27" t="s">
        <v>27</v>
      </c>
      <c r="D8" s="29" t="s">
        <v>28</v>
      </c>
      <c r="Q8" s="5"/>
    </row>
    <row r="9" spans="1:24" ht="12.75" customHeight="1">
      <c r="Q9" s="5"/>
    </row>
    <row r="10" spans="1:24" ht="24.75" customHeight="1">
      <c r="B10" s="472" t="s">
        <v>4</v>
      </c>
      <c r="C10" s="474" t="s">
        <v>5</v>
      </c>
      <c r="D10" s="475"/>
      <c r="E10" s="476"/>
      <c r="F10" s="492" t="s">
        <v>6</v>
      </c>
      <c r="G10" s="464"/>
      <c r="H10" s="464"/>
      <c r="I10" s="464"/>
      <c r="J10" s="464"/>
      <c r="K10" s="464"/>
      <c r="L10" s="464"/>
      <c r="M10" s="464"/>
      <c r="N10" s="464"/>
      <c r="O10" s="465"/>
      <c r="P10" s="490" t="s">
        <v>44</v>
      </c>
      <c r="Q10" s="7"/>
      <c r="W10" s="486" t="s">
        <v>7</v>
      </c>
      <c r="X10" s="465"/>
    </row>
    <row r="11" spans="1:24" ht="25.5" customHeight="1">
      <c r="B11" s="473"/>
      <c r="C11" s="477"/>
      <c r="D11" s="478"/>
      <c r="E11" s="479"/>
      <c r="F11" s="493" t="s">
        <v>8</v>
      </c>
      <c r="G11" s="485"/>
      <c r="H11" s="484" t="s">
        <v>9</v>
      </c>
      <c r="I11" s="485"/>
      <c r="J11" s="484" t="s">
        <v>10</v>
      </c>
      <c r="K11" s="485"/>
      <c r="L11" s="484" t="s">
        <v>11</v>
      </c>
      <c r="M11" s="485"/>
      <c r="N11" s="484" t="s">
        <v>45</v>
      </c>
      <c r="O11" s="485"/>
      <c r="P11" s="491"/>
      <c r="Q11" s="7"/>
      <c r="S11" s="487" t="s">
        <v>46</v>
      </c>
      <c r="T11" s="488"/>
      <c r="U11" s="488"/>
      <c r="W11" s="8" t="s">
        <v>47</v>
      </c>
      <c r="X11" s="38" t="s">
        <v>48</v>
      </c>
    </row>
    <row r="12" spans="1:24" ht="12.75" customHeight="1">
      <c r="A12" s="9"/>
      <c r="B12" s="40">
        <v>1</v>
      </c>
      <c r="C12" s="41" t="s">
        <v>14</v>
      </c>
      <c r="D12" s="43"/>
      <c r="E12" s="44" t="s">
        <v>49</v>
      </c>
      <c r="F12" s="45">
        <v>3</v>
      </c>
      <c r="G12" s="45">
        <v>3</v>
      </c>
      <c r="H12" s="45">
        <v>3</v>
      </c>
      <c r="I12" s="45">
        <v>3</v>
      </c>
      <c r="J12" s="45">
        <v>3</v>
      </c>
      <c r="K12" s="45">
        <v>3</v>
      </c>
      <c r="L12" s="45">
        <v>3</v>
      </c>
      <c r="M12" s="45">
        <v>3</v>
      </c>
      <c r="N12" s="45">
        <v>4</v>
      </c>
      <c r="O12" s="45">
        <v>4</v>
      </c>
      <c r="P12" s="46">
        <f t="shared" ref="P12:P27" si="0">SUM(F12:O12)/2</f>
        <v>16</v>
      </c>
      <c r="Q12" s="23"/>
      <c r="S12" s="442"/>
      <c r="T12" s="442" t="s">
        <v>50</v>
      </c>
      <c r="U12" s="442" t="s">
        <v>51</v>
      </c>
      <c r="W12" s="25"/>
      <c r="X12" s="25"/>
    </row>
    <row r="13" spans="1:24" ht="12.75" customHeight="1">
      <c r="A13" s="9"/>
      <c r="B13" s="40">
        <v>2</v>
      </c>
      <c r="C13" s="41" t="s">
        <v>24</v>
      </c>
      <c r="D13" s="48" t="s">
        <v>53</v>
      </c>
      <c r="E13" s="44" t="s">
        <v>54</v>
      </c>
      <c r="F13" s="45">
        <v>2</v>
      </c>
      <c r="G13" s="45">
        <v>2</v>
      </c>
      <c r="H13" s="45">
        <v>2</v>
      </c>
      <c r="I13" s="45">
        <v>2</v>
      </c>
      <c r="J13" s="45">
        <v>2</v>
      </c>
      <c r="K13" s="45">
        <v>2</v>
      </c>
      <c r="L13" s="45">
        <v>3</v>
      </c>
      <c r="M13" s="45">
        <v>3</v>
      </c>
      <c r="N13" s="45">
        <v>3</v>
      </c>
      <c r="O13" s="45">
        <v>3</v>
      </c>
      <c r="P13" s="46">
        <f t="shared" si="0"/>
        <v>12</v>
      </c>
      <c r="Q13" s="470">
        <f>SUM(P13:P14)</f>
        <v>20</v>
      </c>
      <c r="S13" s="25" t="s">
        <v>55</v>
      </c>
      <c r="T13" s="51" t="s">
        <v>23</v>
      </c>
      <c r="U13" s="18">
        <v>650</v>
      </c>
      <c r="W13" s="25" t="s">
        <v>14</v>
      </c>
      <c r="X13" s="25" t="s">
        <v>24</v>
      </c>
    </row>
    <row r="14" spans="1:24" ht="12.75" customHeight="1">
      <c r="A14" s="9"/>
      <c r="B14" s="40">
        <v>3</v>
      </c>
      <c r="C14" s="41" t="s">
        <v>56</v>
      </c>
      <c r="D14" s="48" t="s">
        <v>57</v>
      </c>
      <c r="E14" s="44" t="s">
        <v>49</v>
      </c>
      <c r="F14" s="45">
        <v>2</v>
      </c>
      <c r="G14" s="45">
        <v>2</v>
      </c>
      <c r="H14" s="45">
        <v>2</v>
      </c>
      <c r="I14" s="45">
        <v>2</v>
      </c>
      <c r="J14" s="45">
        <v>2</v>
      </c>
      <c r="K14" s="45">
        <v>2</v>
      </c>
      <c r="L14" s="45">
        <v>1</v>
      </c>
      <c r="M14" s="45">
        <v>1</v>
      </c>
      <c r="N14" s="45">
        <v>1</v>
      </c>
      <c r="O14" s="45">
        <v>1</v>
      </c>
      <c r="P14" s="46">
        <f t="shared" si="0"/>
        <v>8</v>
      </c>
      <c r="Q14" s="471"/>
      <c r="S14" s="25" t="s">
        <v>58</v>
      </c>
      <c r="T14" s="51" t="s">
        <v>27</v>
      </c>
      <c r="U14" s="18">
        <v>450</v>
      </c>
      <c r="W14" s="25" t="s">
        <v>29</v>
      </c>
      <c r="X14" s="25" t="s">
        <v>26</v>
      </c>
    </row>
    <row r="15" spans="1:24" ht="12.75" customHeight="1">
      <c r="A15" s="9"/>
      <c r="B15" s="40">
        <v>4</v>
      </c>
      <c r="C15" s="480" t="s">
        <v>306</v>
      </c>
      <c r="D15" s="464"/>
      <c r="E15" s="465"/>
      <c r="F15" s="45">
        <v>1</v>
      </c>
      <c r="G15" s="45">
        <v>1</v>
      </c>
      <c r="H15" s="45"/>
      <c r="I15" s="45"/>
      <c r="J15" s="45"/>
      <c r="K15" s="45"/>
      <c r="L15" s="45"/>
      <c r="M15" s="45"/>
      <c r="N15" s="45"/>
      <c r="O15" s="45"/>
      <c r="P15" s="46">
        <f t="shared" si="0"/>
        <v>1</v>
      </c>
      <c r="Q15" s="23"/>
      <c r="S15" s="716" t="s">
        <v>152</v>
      </c>
      <c r="T15" s="717" t="s">
        <v>327</v>
      </c>
      <c r="U15" s="716"/>
      <c r="W15" s="25" t="s">
        <v>30</v>
      </c>
      <c r="X15" s="25" t="s">
        <v>31</v>
      </c>
    </row>
    <row r="16" spans="1:24" ht="12.75" customHeight="1">
      <c r="A16" s="9"/>
      <c r="B16" s="40">
        <v>5</v>
      </c>
      <c r="C16" s="41" t="s">
        <v>26</v>
      </c>
      <c r="D16" s="43"/>
      <c r="E16" s="44" t="s">
        <v>49</v>
      </c>
      <c r="F16" s="45">
        <v>2</v>
      </c>
      <c r="G16" s="45">
        <v>2</v>
      </c>
      <c r="H16" s="45">
        <v>2</v>
      </c>
      <c r="I16" s="45">
        <v>2</v>
      </c>
      <c r="J16" s="45">
        <v>2</v>
      </c>
      <c r="K16" s="45">
        <v>2</v>
      </c>
      <c r="L16" s="45">
        <v>1</v>
      </c>
      <c r="M16" s="45">
        <v>1</v>
      </c>
      <c r="N16" s="45">
        <v>1</v>
      </c>
      <c r="O16" s="45">
        <v>1</v>
      </c>
      <c r="P16" s="46">
        <f t="shared" si="0"/>
        <v>8</v>
      </c>
      <c r="Q16" s="23"/>
      <c r="S16" s="53"/>
      <c r="T16" s="54"/>
      <c r="U16" s="23"/>
      <c r="W16" s="25" t="s">
        <v>33</v>
      </c>
      <c r="X16" s="25" t="s">
        <v>34</v>
      </c>
    </row>
    <row r="17" spans="1:24" ht="12.75" customHeight="1">
      <c r="A17" s="9"/>
      <c r="B17" s="40">
        <v>6</v>
      </c>
      <c r="C17" s="41" t="s">
        <v>29</v>
      </c>
      <c r="D17" s="43"/>
      <c r="E17" s="44" t="s">
        <v>49</v>
      </c>
      <c r="F17" s="45"/>
      <c r="G17" s="45"/>
      <c r="H17" s="45"/>
      <c r="I17" s="45"/>
      <c r="J17" s="45"/>
      <c r="K17" s="45"/>
      <c r="L17" s="45">
        <v>1</v>
      </c>
      <c r="M17" s="45">
        <v>1</v>
      </c>
      <c r="N17" s="45">
        <v>1</v>
      </c>
      <c r="O17" s="45">
        <v>1</v>
      </c>
      <c r="P17" s="46">
        <f t="shared" si="0"/>
        <v>2</v>
      </c>
      <c r="Q17" s="23"/>
      <c r="W17" s="25" t="s">
        <v>35</v>
      </c>
      <c r="X17" s="25" t="s">
        <v>36</v>
      </c>
    </row>
    <row r="18" spans="1:24" ht="12.75" customHeight="1">
      <c r="A18" s="9"/>
      <c r="B18" s="40">
        <v>7</v>
      </c>
      <c r="C18" s="480" t="s">
        <v>32</v>
      </c>
      <c r="D18" s="464"/>
      <c r="E18" s="465"/>
      <c r="F18" s="45"/>
      <c r="G18" s="45"/>
      <c r="H18" s="45">
        <v>1</v>
      </c>
      <c r="I18" s="45">
        <v>1</v>
      </c>
      <c r="J18" s="45">
        <v>1</v>
      </c>
      <c r="K18" s="45">
        <v>1</v>
      </c>
      <c r="L18" s="45"/>
      <c r="M18" s="45"/>
      <c r="N18" s="45"/>
      <c r="O18" s="45"/>
      <c r="P18" s="46">
        <f t="shared" si="0"/>
        <v>2</v>
      </c>
      <c r="Q18" s="23"/>
      <c r="W18" s="25" t="s">
        <v>37</v>
      </c>
      <c r="X18" s="25" t="s">
        <v>38</v>
      </c>
    </row>
    <row r="19" spans="1:24" ht="12.75" customHeight="1">
      <c r="A19" s="9"/>
      <c r="B19" s="40">
        <v>8</v>
      </c>
      <c r="C19" s="41" t="s">
        <v>31</v>
      </c>
      <c r="D19" s="43"/>
      <c r="E19" s="44" t="s">
        <v>49</v>
      </c>
      <c r="F19" s="55">
        <v>1</v>
      </c>
      <c r="G19" s="55">
        <v>1</v>
      </c>
      <c r="H19" s="55">
        <v>1</v>
      </c>
      <c r="I19" s="55">
        <v>1</v>
      </c>
      <c r="J19" s="55">
        <v>1</v>
      </c>
      <c r="K19" s="55">
        <v>1</v>
      </c>
      <c r="L19" s="55">
        <v>1</v>
      </c>
      <c r="M19" s="55">
        <v>1</v>
      </c>
      <c r="N19" s="45"/>
      <c r="O19" s="45"/>
      <c r="P19" s="46">
        <f t="shared" si="0"/>
        <v>4</v>
      </c>
      <c r="Q19" s="470">
        <f>SUM(P19:P22)</f>
        <v>16</v>
      </c>
      <c r="W19" s="25"/>
      <c r="X19" s="25" t="s">
        <v>39</v>
      </c>
    </row>
    <row r="20" spans="1:24" ht="12.75" customHeight="1">
      <c r="A20" s="9"/>
      <c r="B20" s="40">
        <v>9</v>
      </c>
      <c r="C20" s="41" t="s">
        <v>34</v>
      </c>
      <c r="D20" s="43"/>
      <c r="E20" s="44" t="s">
        <v>49</v>
      </c>
      <c r="F20" s="55">
        <v>1</v>
      </c>
      <c r="G20" s="55">
        <v>1</v>
      </c>
      <c r="H20" s="55">
        <v>1</v>
      </c>
      <c r="I20" s="55">
        <v>1</v>
      </c>
      <c r="J20" s="55">
        <v>1</v>
      </c>
      <c r="K20" s="55">
        <v>1</v>
      </c>
      <c r="L20" s="55">
        <v>1</v>
      </c>
      <c r="M20" s="55">
        <v>1</v>
      </c>
      <c r="N20" s="45"/>
      <c r="O20" s="45"/>
      <c r="P20" s="46">
        <f t="shared" si="0"/>
        <v>4</v>
      </c>
      <c r="Q20" s="489"/>
      <c r="S20" t="s">
        <v>65</v>
      </c>
      <c r="W20" s="25"/>
      <c r="X20" s="25" t="s">
        <v>40</v>
      </c>
    </row>
    <row r="21" spans="1:24" ht="12.75" customHeight="1">
      <c r="A21" s="9"/>
      <c r="B21" s="40">
        <v>10</v>
      </c>
      <c r="C21" s="41" t="s">
        <v>36</v>
      </c>
      <c r="D21" s="43"/>
      <c r="E21" s="44" t="s">
        <v>49</v>
      </c>
      <c r="F21" s="55">
        <v>1</v>
      </c>
      <c r="G21" s="55">
        <v>1</v>
      </c>
      <c r="H21" s="55">
        <v>1</v>
      </c>
      <c r="I21" s="55">
        <v>1</v>
      </c>
      <c r="J21" s="55">
        <v>1</v>
      </c>
      <c r="K21" s="55">
        <v>1</v>
      </c>
      <c r="L21" s="55">
        <v>1</v>
      </c>
      <c r="M21" s="55">
        <v>1</v>
      </c>
      <c r="N21" s="45"/>
      <c r="O21" s="45"/>
      <c r="P21" s="46">
        <f t="shared" si="0"/>
        <v>4</v>
      </c>
      <c r="Q21" s="489"/>
      <c r="T21" s="15" t="s">
        <v>66</v>
      </c>
      <c r="U21" s="53" t="s">
        <v>67</v>
      </c>
      <c r="W21" s="5"/>
      <c r="X21" s="5"/>
    </row>
    <row r="22" spans="1:24" ht="12.75" customHeight="1">
      <c r="A22" s="9"/>
      <c r="B22" s="40">
        <v>11</v>
      </c>
      <c r="C22" s="41" t="s">
        <v>38</v>
      </c>
      <c r="D22" s="43"/>
      <c r="E22" s="44" t="s">
        <v>49</v>
      </c>
      <c r="F22" s="55">
        <v>1</v>
      </c>
      <c r="G22" s="55">
        <v>1</v>
      </c>
      <c r="H22" s="55">
        <v>1</v>
      </c>
      <c r="I22" s="55">
        <v>1</v>
      </c>
      <c r="J22" s="55">
        <v>1</v>
      </c>
      <c r="K22" s="55">
        <v>1</v>
      </c>
      <c r="L22" s="55">
        <v>1</v>
      </c>
      <c r="M22" s="55">
        <v>1</v>
      </c>
      <c r="N22" s="45"/>
      <c r="O22" s="45"/>
      <c r="P22" s="46">
        <f t="shared" si="0"/>
        <v>4</v>
      </c>
      <c r="Q22" s="471"/>
      <c r="T22" s="15" t="s">
        <v>53</v>
      </c>
      <c r="U22" s="53" t="s">
        <v>68</v>
      </c>
      <c r="W22" s="5"/>
      <c r="X22" s="5"/>
    </row>
    <row r="23" spans="1:24" ht="12.75" customHeight="1">
      <c r="A23" s="9"/>
      <c r="B23" s="40">
        <v>12</v>
      </c>
      <c r="C23" s="41" t="s">
        <v>39</v>
      </c>
      <c r="D23" s="43"/>
      <c r="E23" s="44" t="s">
        <v>54</v>
      </c>
      <c r="F23" s="45">
        <v>2</v>
      </c>
      <c r="G23" s="45">
        <v>2</v>
      </c>
      <c r="H23" s="45">
        <v>2</v>
      </c>
      <c r="I23" s="45">
        <v>2</v>
      </c>
      <c r="J23" s="45">
        <v>3</v>
      </c>
      <c r="K23" s="45">
        <v>3</v>
      </c>
      <c r="L23" s="45">
        <v>3</v>
      </c>
      <c r="M23" s="45">
        <v>3</v>
      </c>
      <c r="N23" s="45">
        <v>4</v>
      </c>
      <c r="O23" s="45">
        <v>4</v>
      </c>
      <c r="P23" s="46">
        <f t="shared" si="0"/>
        <v>14</v>
      </c>
      <c r="Q23" s="23"/>
      <c r="T23" s="15" t="s">
        <v>69</v>
      </c>
      <c r="U23" s="53" t="s">
        <v>70</v>
      </c>
    </row>
    <row r="24" spans="1:24" ht="12.75" customHeight="1">
      <c r="A24" s="9"/>
      <c r="B24" s="40">
        <v>13</v>
      </c>
      <c r="C24" s="480" t="s">
        <v>40</v>
      </c>
      <c r="D24" s="464"/>
      <c r="E24" s="44" t="s">
        <v>49</v>
      </c>
      <c r="F24" s="45">
        <v>1</v>
      </c>
      <c r="G24" s="45">
        <v>1</v>
      </c>
      <c r="H24" s="45">
        <v>1</v>
      </c>
      <c r="I24" s="45">
        <v>1</v>
      </c>
      <c r="J24" s="45">
        <v>1</v>
      </c>
      <c r="K24" s="45">
        <v>1</v>
      </c>
      <c r="L24" s="45"/>
      <c r="M24" s="45"/>
      <c r="N24" s="45"/>
      <c r="O24" s="45"/>
      <c r="P24" s="46">
        <f t="shared" si="0"/>
        <v>3</v>
      </c>
      <c r="Q24" s="23"/>
      <c r="T24" s="15" t="s">
        <v>57</v>
      </c>
      <c r="U24" s="53" t="s">
        <v>71</v>
      </c>
    </row>
    <row r="25" spans="1:24" ht="12.75" customHeight="1">
      <c r="A25" s="9"/>
      <c r="B25" s="40">
        <v>14</v>
      </c>
      <c r="C25" s="41" t="s">
        <v>72</v>
      </c>
      <c r="D25" s="43"/>
      <c r="E25" s="44"/>
      <c r="F25" s="45">
        <v>3</v>
      </c>
      <c r="G25" s="45">
        <v>3</v>
      </c>
      <c r="H25" s="45">
        <v>3</v>
      </c>
      <c r="I25" s="45">
        <v>3</v>
      </c>
      <c r="J25" s="45">
        <v>3</v>
      </c>
      <c r="K25" s="45">
        <v>3</v>
      </c>
      <c r="L25" s="45">
        <v>3</v>
      </c>
      <c r="M25" s="45">
        <v>3</v>
      </c>
      <c r="N25" s="45">
        <v>3</v>
      </c>
      <c r="O25" s="45">
        <v>3</v>
      </c>
      <c r="P25" s="46">
        <f t="shared" si="0"/>
        <v>15</v>
      </c>
      <c r="Q25" s="23"/>
    </row>
    <row r="26" spans="1:24" ht="12.75" customHeight="1">
      <c r="A26" s="9"/>
      <c r="B26" s="40">
        <v>15</v>
      </c>
      <c r="C26" s="41" t="s">
        <v>73</v>
      </c>
      <c r="D26" s="43"/>
      <c r="E26" s="44"/>
      <c r="F26" s="45">
        <v>1</v>
      </c>
      <c r="G26" s="45">
        <v>1</v>
      </c>
      <c r="H26" s="45"/>
      <c r="I26" s="45"/>
      <c r="J26" s="45"/>
      <c r="K26" s="45"/>
      <c r="L26" s="45"/>
      <c r="M26" s="45"/>
      <c r="N26" s="45"/>
      <c r="O26" s="45"/>
      <c r="P26" s="46">
        <f t="shared" si="0"/>
        <v>1</v>
      </c>
      <c r="Q26" s="23"/>
    </row>
    <row r="27" spans="1:24" ht="12.75" customHeight="1">
      <c r="A27" s="9"/>
      <c r="B27" s="40">
        <v>16</v>
      </c>
      <c r="C27" s="41" t="s">
        <v>74</v>
      </c>
      <c r="D27" s="43"/>
      <c r="E27" s="44"/>
      <c r="F27" s="45">
        <v>1</v>
      </c>
      <c r="G27" s="45">
        <v>1</v>
      </c>
      <c r="H27" s="45">
        <v>1</v>
      </c>
      <c r="I27" s="45">
        <v>1</v>
      </c>
      <c r="J27" s="45">
        <v>1</v>
      </c>
      <c r="K27" s="45">
        <v>1</v>
      </c>
      <c r="L27" s="45">
        <v>1</v>
      </c>
      <c r="M27" s="45">
        <v>1</v>
      </c>
      <c r="N27" s="45">
        <v>1</v>
      </c>
      <c r="O27" s="45">
        <v>1</v>
      </c>
      <c r="P27" s="46">
        <f t="shared" si="0"/>
        <v>5</v>
      </c>
      <c r="Q27" s="23"/>
    </row>
    <row r="28" spans="1:24" ht="26.25" customHeight="1">
      <c r="B28" s="481" t="s">
        <v>75</v>
      </c>
      <c r="C28" s="482"/>
      <c r="D28" s="482"/>
      <c r="E28" s="483"/>
      <c r="F28" s="80">
        <f>SUM(F12:F27)</f>
        <v>22</v>
      </c>
      <c r="G28" s="80">
        <f t="shared" ref="G28:P28" si="1">SUM(G12:G27)</f>
        <v>22</v>
      </c>
      <c r="H28" s="80">
        <f t="shared" si="1"/>
        <v>21</v>
      </c>
      <c r="I28" s="80">
        <f t="shared" si="1"/>
        <v>21</v>
      </c>
      <c r="J28" s="80">
        <f t="shared" si="1"/>
        <v>22</v>
      </c>
      <c r="K28" s="80">
        <f t="shared" si="1"/>
        <v>22</v>
      </c>
      <c r="L28" s="80">
        <f t="shared" si="1"/>
        <v>20</v>
      </c>
      <c r="M28" s="80">
        <f t="shared" si="1"/>
        <v>20</v>
      </c>
      <c r="N28" s="80">
        <f t="shared" si="1"/>
        <v>18</v>
      </c>
      <c r="O28" s="80">
        <f t="shared" si="1"/>
        <v>18</v>
      </c>
      <c r="P28" s="80">
        <f t="shared" si="1"/>
        <v>103</v>
      </c>
      <c r="Q28" s="23"/>
      <c r="S28" s="15"/>
      <c r="T28" s="61"/>
      <c r="W28" s="61"/>
    </row>
    <row r="29" spans="1:24" ht="12.75" customHeight="1">
      <c r="B29" s="62" t="s">
        <v>76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5"/>
      <c r="Q29" s="23"/>
      <c r="S29" s="15"/>
      <c r="W29" s="61"/>
    </row>
    <row r="30" spans="1:24" ht="12.75" customHeight="1">
      <c r="B30" s="67">
        <v>1</v>
      </c>
      <c r="C30" s="25" t="s">
        <v>24</v>
      </c>
      <c r="D30" s="48" t="s">
        <v>53</v>
      </c>
      <c r="E30" s="55"/>
      <c r="F30" s="216"/>
      <c r="G30" s="216"/>
      <c r="H30" s="216"/>
      <c r="I30" s="216"/>
      <c r="J30" s="216">
        <v>1</v>
      </c>
      <c r="K30" s="216">
        <v>1</v>
      </c>
      <c r="L30" s="216">
        <v>1</v>
      </c>
      <c r="M30" s="216">
        <v>1</v>
      </c>
      <c r="N30" s="216">
        <v>1</v>
      </c>
      <c r="O30" s="216">
        <v>1</v>
      </c>
      <c r="P30" s="46">
        <f t="shared" ref="P30:P50" si="2">SUM(F30:O30)/2</f>
        <v>3</v>
      </c>
      <c r="Q30" s="23"/>
      <c r="U30" s="61"/>
      <c r="V30" s="61"/>
      <c r="W30" s="61"/>
    </row>
    <row r="31" spans="1:24" ht="12.75" customHeight="1">
      <c r="B31" s="72">
        <v>2</v>
      </c>
      <c r="C31" s="25" t="s">
        <v>39</v>
      </c>
      <c r="D31" s="25"/>
      <c r="E31" s="55"/>
      <c r="F31" s="216">
        <v>1</v>
      </c>
      <c r="G31" s="216">
        <v>1</v>
      </c>
      <c r="H31" s="216">
        <v>1</v>
      </c>
      <c r="I31" s="216">
        <v>1</v>
      </c>
      <c r="J31" s="216">
        <v>1</v>
      </c>
      <c r="K31" s="216">
        <v>1</v>
      </c>
      <c r="L31" s="216">
        <v>1</v>
      </c>
      <c r="M31" s="216">
        <v>1</v>
      </c>
      <c r="N31" s="216">
        <v>1</v>
      </c>
      <c r="O31" s="216">
        <v>1</v>
      </c>
      <c r="P31" s="46">
        <f t="shared" si="2"/>
        <v>5</v>
      </c>
      <c r="Q31" s="23"/>
      <c r="U31" s="61"/>
      <c r="V31" s="61"/>
      <c r="W31" s="61"/>
    </row>
    <row r="32" spans="1:24" ht="12.75" customHeight="1">
      <c r="B32" s="463" t="s">
        <v>82</v>
      </c>
      <c r="C32" s="464"/>
      <c r="D32" s="464"/>
      <c r="E32" s="465"/>
      <c r="F32" s="73">
        <f>SUM(F30:F31)</f>
        <v>1</v>
      </c>
      <c r="G32" s="73">
        <f t="shared" ref="G32:O32" si="3">SUM(G30:G31)</f>
        <v>1</v>
      </c>
      <c r="H32" s="73">
        <f t="shared" si="3"/>
        <v>1</v>
      </c>
      <c r="I32" s="73">
        <f t="shared" si="3"/>
        <v>1</v>
      </c>
      <c r="J32" s="73">
        <f t="shared" si="3"/>
        <v>2</v>
      </c>
      <c r="K32" s="73">
        <f t="shared" si="3"/>
        <v>2</v>
      </c>
      <c r="L32" s="73">
        <f t="shared" si="3"/>
        <v>2</v>
      </c>
      <c r="M32" s="73">
        <f t="shared" si="3"/>
        <v>2</v>
      </c>
      <c r="N32" s="73">
        <f t="shared" si="3"/>
        <v>2</v>
      </c>
      <c r="O32" s="73">
        <f t="shared" si="3"/>
        <v>2</v>
      </c>
      <c r="P32" s="75">
        <f t="shared" si="2"/>
        <v>8</v>
      </c>
      <c r="Q32" s="23"/>
      <c r="S32" s="15"/>
      <c r="T32" s="61"/>
      <c r="U32" s="61"/>
      <c r="V32" s="61"/>
      <c r="W32" s="61"/>
    </row>
    <row r="33" spans="1:25" ht="12.75" customHeight="1">
      <c r="A33" s="441">
        <f>LEN(C33)</f>
        <v>19</v>
      </c>
      <c r="B33" s="470">
        <v>17</v>
      </c>
      <c r="C33" s="466" t="s">
        <v>83</v>
      </c>
      <c r="D33" s="467"/>
      <c r="E33" s="76" t="s">
        <v>23</v>
      </c>
      <c r="F33" s="77"/>
      <c r="G33" s="77"/>
      <c r="H33" s="77"/>
      <c r="I33" s="77"/>
      <c r="J33" s="77">
        <v>1</v>
      </c>
      <c r="K33" s="77">
        <v>1</v>
      </c>
      <c r="L33" s="77"/>
      <c r="M33" s="77"/>
      <c r="N33" s="77"/>
      <c r="O33" s="77"/>
      <c r="P33" s="46">
        <f t="shared" si="2"/>
        <v>1</v>
      </c>
      <c r="Q33" s="23"/>
    </row>
    <row r="34" spans="1:25" ht="12.75" customHeight="1">
      <c r="A34" s="441">
        <f t="shared" ref="A34:A52" si="4">LEN(C34)</f>
        <v>0</v>
      </c>
      <c r="B34" s="471"/>
      <c r="C34" s="468"/>
      <c r="D34" s="469"/>
      <c r="E34" s="76" t="s">
        <v>27</v>
      </c>
      <c r="F34" s="77"/>
      <c r="G34" s="77"/>
      <c r="H34" s="77"/>
      <c r="I34" s="77"/>
      <c r="J34" s="77"/>
      <c r="K34" s="77"/>
      <c r="L34" s="77">
        <v>1</v>
      </c>
      <c r="M34" s="77">
        <v>1</v>
      </c>
      <c r="N34" s="77"/>
      <c r="O34" s="77"/>
      <c r="P34" s="46">
        <f t="shared" si="2"/>
        <v>1</v>
      </c>
      <c r="Q34" s="23"/>
      <c r="R34" s="53"/>
      <c r="S34" s="53"/>
      <c r="T34" s="53"/>
      <c r="U34" s="53"/>
      <c r="V34" s="53"/>
      <c r="W34" s="53"/>
      <c r="X34" s="53"/>
      <c r="Y34" s="53"/>
    </row>
    <row r="35" spans="1:25" ht="12.75" customHeight="1">
      <c r="A35" s="441">
        <f t="shared" si="4"/>
        <v>20</v>
      </c>
      <c r="B35" s="470">
        <v>18</v>
      </c>
      <c r="C35" s="502" t="s">
        <v>84</v>
      </c>
      <c r="D35" s="503"/>
      <c r="E35" s="78" t="s">
        <v>23</v>
      </c>
      <c r="F35" s="79">
        <v>1</v>
      </c>
      <c r="G35" s="79">
        <v>1</v>
      </c>
      <c r="H35" s="79">
        <v>1</v>
      </c>
      <c r="I35" s="79">
        <v>1</v>
      </c>
      <c r="J35" s="79"/>
      <c r="K35" s="79"/>
      <c r="L35" s="79"/>
      <c r="M35" s="79"/>
      <c r="N35" s="79"/>
      <c r="O35" s="79"/>
      <c r="P35" s="46">
        <f t="shared" si="2"/>
        <v>2</v>
      </c>
      <c r="Q35" s="23"/>
    </row>
    <row r="36" spans="1:25" ht="12.75" customHeight="1">
      <c r="A36" s="441">
        <f t="shared" si="4"/>
        <v>0</v>
      </c>
      <c r="B36" s="471"/>
      <c r="C36" s="468"/>
      <c r="D36" s="469"/>
      <c r="E36" s="78" t="s">
        <v>27</v>
      </c>
      <c r="F36" s="79"/>
      <c r="G36" s="79"/>
      <c r="H36" s="79"/>
      <c r="I36" s="79"/>
      <c r="J36" s="79">
        <v>1</v>
      </c>
      <c r="K36" s="79">
        <v>1</v>
      </c>
      <c r="L36" s="79">
        <v>1</v>
      </c>
      <c r="M36" s="79">
        <v>1</v>
      </c>
      <c r="N36" s="79"/>
      <c r="O36" s="79"/>
      <c r="P36" s="46">
        <f t="shared" si="2"/>
        <v>2</v>
      </c>
      <c r="Q36" s="23"/>
    </row>
    <row r="37" spans="1:25" ht="12.75" customHeight="1">
      <c r="A37" s="441">
        <f t="shared" si="4"/>
        <v>32</v>
      </c>
      <c r="B37" s="40">
        <v>19</v>
      </c>
      <c r="C37" s="480" t="s">
        <v>85</v>
      </c>
      <c r="D37" s="509"/>
      <c r="E37" s="78" t="s">
        <v>23</v>
      </c>
      <c r="F37" s="79"/>
      <c r="G37" s="79"/>
      <c r="H37" s="79">
        <v>2</v>
      </c>
      <c r="I37" s="79">
        <v>2</v>
      </c>
      <c r="J37" s="79">
        <v>2</v>
      </c>
      <c r="K37" s="79">
        <v>2</v>
      </c>
      <c r="L37" s="79"/>
      <c r="M37" s="79"/>
      <c r="N37" s="79"/>
      <c r="O37" s="79"/>
      <c r="P37" s="46">
        <f t="shared" si="2"/>
        <v>4</v>
      </c>
      <c r="Q37" s="23"/>
    </row>
    <row r="38" spans="1:25" ht="12.75" customHeight="1">
      <c r="A38" s="441">
        <f t="shared" si="4"/>
        <v>32</v>
      </c>
      <c r="B38" s="40">
        <v>20</v>
      </c>
      <c r="C38" s="480" t="s">
        <v>86</v>
      </c>
      <c r="D38" s="509"/>
      <c r="E38" s="78" t="s">
        <v>23</v>
      </c>
      <c r="F38" s="79">
        <v>2</v>
      </c>
      <c r="G38" s="79">
        <v>2</v>
      </c>
      <c r="H38" s="79"/>
      <c r="I38" s="79"/>
      <c r="J38" s="79"/>
      <c r="K38" s="79"/>
      <c r="L38" s="79"/>
      <c r="M38" s="79"/>
      <c r="N38" s="79"/>
      <c r="O38" s="79"/>
      <c r="P38" s="46">
        <f t="shared" si="2"/>
        <v>2</v>
      </c>
      <c r="Q38" s="23"/>
    </row>
    <row r="39" spans="1:25" ht="12.75" customHeight="1">
      <c r="A39" s="441">
        <f t="shared" si="4"/>
        <v>31</v>
      </c>
      <c r="B39" s="40">
        <v>21</v>
      </c>
      <c r="C39" s="480" t="s">
        <v>87</v>
      </c>
      <c r="D39" s="509"/>
      <c r="E39" s="78" t="s">
        <v>27</v>
      </c>
      <c r="F39" s="79"/>
      <c r="G39" s="79"/>
      <c r="H39" s="79"/>
      <c r="I39" s="79"/>
      <c r="J39" s="79"/>
      <c r="K39" s="79"/>
      <c r="L39" s="79">
        <v>3</v>
      </c>
      <c r="M39" s="79">
        <v>3</v>
      </c>
      <c r="N39" s="79"/>
      <c r="O39" s="79"/>
      <c r="P39" s="46">
        <f t="shared" si="2"/>
        <v>3</v>
      </c>
      <c r="Q39" s="23"/>
    </row>
    <row r="40" spans="1:25" ht="12.75" customHeight="1">
      <c r="A40" s="441">
        <f t="shared" si="4"/>
        <v>41</v>
      </c>
      <c r="B40" s="81">
        <v>22</v>
      </c>
      <c r="C40" s="480" t="s">
        <v>88</v>
      </c>
      <c r="D40" s="509"/>
      <c r="E40" s="78" t="s">
        <v>27</v>
      </c>
      <c r="F40" s="79">
        <v>2</v>
      </c>
      <c r="G40" s="79">
        <v>2</v>
      </c>
      <c r="H40" s="79">
        <v>2</v>
      </c>
      <c r="I40" s="79">
        <v>2</v>
      </c>
      <c r="J40" s="79">
        <v>2</v>
      </c>
      <c r="K40" s="79">
        <v>2</v>
      </c>
      <c r="L40" s="79"/>
      <c r="M40" s="79"/>
      <c r="N40" s="79"/>
      <c r="O40" s="79"/>
      <c r="P40" s="46">
        <f t="shared" si="2"/>
        <v>6</v>
      </c>
      <c r="Q40" s="23"/>
    </row>
    <row r="41" spans="1:25" ht="12.75" customHeight="1">
      <c r="A41" s="441">
        <f t="shared" si="4"/>
        <v>11</v>
      </c>
      <c r="B41" s="40">
        <v>23</v>
      </c>
      <c r="C41" s="480" t="s">
        <v>89</v>
      </c>
      <c r="D41" s="509"/>
      <c r="E41" s="78" t="s">
        <v>27</v>
      </c>
      <c r="F41" s="79"/>
      <c r="G41" s="79"/>
      <c r="H41" s="79"/>
      <c r="I41" s="79"/>
      <c r="J41" s="79"/>
      <c r="K41" s="79"/>
      <c r="L41" s="79">
        <v>2</v>
      </c>
      <c r="M41" s="79">
        <v>2</v>
      </c>
      <c r="N41" s="79">
        <v>2</v>
      </c>
      <c r="O41" s="79"/>
      <c r="P41" s="46">
        <f t="shared" si="2"/>
        <v>3</v>
      </c>
      <c r="Q41" s="23"/>
    </row>
    <row r="42" spans="1:25" ht="12.75" customHeight="1">
      <c r="A42" s="441">
        <f t="shared" si="4"/>
        <v>33</v>
      </c>
      <c r="B42" s="40">
        <v>24</v>
      </c>
      <c r="C42" s="480" t="s">
        <v>90</v>
      </c>
      <c r="D42" s="509"/>
      <c r="E42" s="78" t="s">
        <v>27</v>
      </c>
      <c r="F42" s="79"/>
      <c r="G42" s="79"/>
      <c r="H42" s="79">
        <v>2</v>
      </c>
      <c r="I42" s="79">
        <v>2</v>
      </c>
      <c r="J42" s="79">
        <v>2</v>
      </c>
      <c r="K42" s="79">
        <v>2</v>
      </c>
      <c r="L42" s="79"/>
      <c r="M42" s="79"/>
      <c r="N42" s="79"/>
      <c r="O42" s="79"/>
      <c r="P42" s="46">
        <f t="shared" si="2"/>
        <v>4</v>
      </c>
      <c r="Q42" s="23"/>
    </row>
    <row r="43" spans="1:25" ht="12.75" customHeight="1">
      <c r="A43" s="441"/>
      <c r="B43" s="82" t="s">
        <v>91</v>
      </c>
      <c r="C43" s="83"/>
      <c r="D43" s="83"/>
      <c r="E43" s="83"/>
      <c r="F43" s="84">
        <f>SUM(F33:F42)</f>
        <v>5</v>
      </c>
      <c r="G43" s="84">
        <f t="shared" ref="G43:O43" si="5">SUM(G33:G42)</f>
        <v>5</v>
      </c>
      <c r="H43" s="84">
        <f t="shared" si="5"/>
        <v>7</v>
      </c>
      <c r="I43" s="84">
        <f t="shared" si="5"/>
        <v>7</v>
      </c>
      <c r="J43" s="84">
        <f t="shared" si="5"/>
        <v>8</v>
      </c>
      <c r="K43" s="84">
        <f t="shared" si="5"/>
        <v>8</v>
      </c>
      <c r="L43" s="84">
        <f t="shared" si="5"/>
        <v>7</v>
      </c>
      <c r="M43" s="84">
        <f t="shared" si="5"/>
        <v>7</v>
      </c>
      <c r="N43" s="84">
        <f t="shared" si="5"/>
        <v>2</v>
      </c>
      <c r="O43" s="84">
        <f t="shared" si="5"/>
        <v>0</v>
      </c>
      <c r="P43" s="59">
        <f t="shared" si="2"/>
        <v>28</v>
      </c>
      <c r="Q43" s="23"/>
    </row>
    <row r="44" spans="1:25" ht="12.75" customHeight="1">
      <c r="A44" s="441">
        <f t="shared" si="4"/>
        <v>39</v>
      </c>
      <c r="B44" s="18">
        <v>25</v>
      </c>
      <c r="C44" s="508" t="s">
        <v>92</v>
      </c>
      <c r="D44" s="509"/>
      <c r="E44" s="78" t="s">
        <v>23</v>
      </c>
      <c r="F44" s="79">
        <v>2</v>
      </c>
      <c r="G44" s="79">
        <v>2</v>
      </c>
      <c r="H44" s="79">
        <v>2</v>
      </c>
      <c r="I44" s="79">
        <v>2</v>
      </c>
      <c r="J44" s="79"/>
      <c r="K44" s="79"/>
      <c r="L44" s="79"/>
      <c r="M44" s="79"/>
      <c r="N44" s="79"/>
      <c r="O44" s="79"/>
      <c r="P44" s="46">
        <f t="shared" si="2"/>
        <v>4</v>
      </c>
      <c r="Q44" s="23"/>
    </row>
    <row r="45" spans="1:25" ht="12.75" customHeight="1">
      <c r="A45" s="441">
        <f t="shared" si="4"/>
        <v>32</v>
      </c>
      <c r="B45" s="88">
        <v>26</v>
      </c>
      <c r="C45" s="518" t="s">
        <v>93</v>
      </c>
      <c r="D45" s="467"/>
      <c r="E45" s="78" t="s">
        <v>23</v>
      </c>
      <c r="F45" s="79">
        <v>2</v>
      </c>
      <c r="G45" s="79">
        <v>2</v>
      </c>
      <c r="H45" s="79">
        <v>2</v>
      </c>
      <c r="I45" s="79">
        <v>2</v>
      </c>
      <c r="J45" s="79"/>
      <c r="K45" s="79"/>
      <c r="L45" s="79"/>
      <c r="M45" s="79"/>
      <c r="N45" s="79"/>
      <c r="O45" s="79"/>
      <c r="P45" s="46">
        <f t="shared" si="2"/>
        <v>4</v>
      </c>
      <c r="Q45" s="23"/>
    </row>
    <row r="46" spans="1:25" ht="12.75" customHeight="1">
      <c r="A46" s="441">
        <f t="shared" si="4"/>
        <v>31</v>
      </c>
      <c r="B46" s="18">
        <v>27</v>
      </c>
      <c r="C46" s="508" t="s">
        <v>94</v>
      </c>
      <c r="D46" s="509"/>
      <c r="E46" s="78" t="s">
        <v>23</v>
      </c>
      <c r="F46" s="79">
        <v>2</v>
      </c>
      <c r="G46" s="79">
        <v>2</v>
      </c>
      <c r="H46" s="79">
        <v>2</v>
      </c>
      <c r="I46" s="79">
        <v>2</v>
      </c>
      <c r="J46" s="79">
        <v>3</v>
      </c>
      <c r="K46" s="79">
        <v>3</v>
      </c>
      <c r="L46" s="79"/>
      <c r="M46" s="79"/>
      <c r="N46" s="79"/>
      <c r="O46" s="79"/>
      <c r="P46" s="46">
        <f t="shared" si="2"/>
        <v>7</v>
      </c>
      <c r="Q46" s="23"/>
    </row>
    <row r="47" spans="1:25" ht="12.75" customHeight="1">
      <c r="A47" s="441">
        <f t="shared" si="4"/>
        <v>43</v>
      </c>
      <c r="B47" s="18">
        <v>28</v>
      </c>
      <c r="C47" s="508" t="s">
        <v>95</v>
      </c>
      <c r="D47" s="509"/>
      <c r="E47" s="78" t="s">
        <v>27</v>
      </c>
      <c r="F47" s="79"/>
      <c r="G47" s="79"/>
      <c r="H47" s="79"/>
      <c r="I47" s="79"/>
      <c r="J47" s="79">
        <v>1</v>
      </c>
      <c r="K47" s="79">
        <v>1</v>
      </c>
      <c r="L47" s="79">
        <v>3</v>
      </c>
      <c r="M47" s="79">
        <v>3</v>
      </c>
      <c r="N47" s="79">
        <v>2</v>
      </c>
      <c r="O47" s="79"/>
      <c r="P47" s="46">
        <f t="shared" si="2"/>
        <v>5</v>
      </c>
      <c r="Q47" s="23"/>
    </row>
    <row r="48" spans="1:25" ht="12.75" customHeight="1">
      <c r="A48" s="441">
        <f t="shared" si="4"/>
        <v>20</v>
      </c>
      <c r="B48" s="50">
        <v>28</v>
      </c>
      <c r="C48" s="508" t="s">
        <v>96</v>
      </c>
      <c r="D48" s="509"/>
      <c r="E48" s="78" t="s">
        <v>27</v>
      </c>
      <c r="F48" s="79"/>
      <c r="G48" s="79"/>
      <c r="H48" s="79"/>
      <c r="I48" s="79"/>
      <c r="J48" s="79"/>
      <c r="K48" s="79"/>
      <c r="L48" s="79">
        <v>3</v>
      </c>
      <c r="M48" s="79">
        <v>3</v>
      </c>
      <c r="N48" s="79">
        <v>3</v>
      </c>
      <c r="O48" s="79"/>
      <c r="P48" s="46">
        <f t="shared" si="2"/>
        <v>4.5</v>
      </c>
      <c r="Q48" s="23"/>
    </row>
    <row r="49" spans="1:24" s="445" customFormat="1" ht="12.75" customHeight="1">
      <c r="A49" s="441"/>
      <c r="B49" s="450">
        <v>29</v>
      </c>
      <c r="C49" s="506" t="s">
        <v>310</v>
      </c>
      <c r="D49" s="507"/>
      <c r="E49" s="457" t="s">
        <v>327</v>
      </c>
      <c r="F49" s="79"/>
      <c r="G49" s="79"/>
      <c r="H49" s="79"/>
      <c r="I49" s="79"/>
      <c r="J49" s="79"/>
      <c r="K49" s="79"/>
      <c r="L49" s="79"/>
      <c r="M49" s="79"/>
      <c r="N49" s="79"/>
      <c r="O49" s="458">
        <v>3</v>
      </c>
      <c r="P49" s="21">
        <f t="shared" si="2"/>
        <v>1.5</v>
      </c>
      <c r="Q49" s="23"/>
    </row>
    <row r="50" spans="1:24" ht="12.75" customHeight="1">
      <c r="A50" s="441">
        <f t="shared" si="4"/>
        <v>37</v>
      </c>
      <c r="B50" s="18">
        <v>30</v>
      </c>
      <c r="C50" s="516" t="s">
        <v>311</v>
      </c>
      <c r="D50" s="517"/>
      <c r="E50" s="457" t="s">
        <v>327</v>
      </c>
      <c r="F50" s="79"/>
      <c r="G50" s="79"/>
      <c r="H50" s="79"/>
      <c r="I50" s="79"/>
      <c r="J50" s="79"/>
      <c r="K50" s="79"/>
      <c r="L50" s="79"/>
      <c r="M50" s="79"/>
      <c r="N50" s="79"/>
      <c r="O50" s="192">
        <v>4</v>
      </c>
      <c r="P50" s="21">
        <f t="shared" si="2"/>
        <v>2</v>
      </c>
      <c r="Q50" s="23"/>
    </row>
    <row r="51" spans="1:24" ht="12.75" customHeight="1">
      <c r="A51" s="441">
        <f t="shared" si="4"/>
        <v>17</v>
      </c>
      <c r="B51" s="470">
        <v>31</v>
      </c>
      <c r="C51" s="514" t="s">
        <v>97</v>
      </c>
      <c r="D51" s="467"/>
      <c r="E51" s="94" t="s">
        <v>23</v>
      </c>
      <c r="F51" s="96"/>
      <c r="G51" s="96"/>
      <c r="H51" s="96"/>
      <c r="I51" s="96"/>
      <c r="J51" s="96"/>
      <c r="K51" s="96" t="s">
        <v>98</v>
      </c>
      <c r="L51" s="96"/>
      <c r="M51" s="96"/>
      <c r="N51" s="96"/>
      <c r="O51" s="96"/>
      <c r="P51" s="96"/>
      <c r="Q51" s="23"/>
    </row>
    <row r="52" spans="1:24" ht="12.75" customHeight="1">
      <c r="A52" s="441">
        <f t="shared" si="4"/>
        <v>0</v>
      </c>
      <c r="B52" s="471"/>
      <c r="C52" s="515"/>
      <c r="D52" s="469"/>
      <c r="E52" s="90" t="s">
        <v>23</v>
      </c>
      <c r="F52" s="96"/>
      <c r="G52" s="96"/>
      <c r="H52" s="96"/>
      <c r="I52" s="96"/>
      <c r="J52" s="96"/>
      <c r="K52" s="96"/>
      <c r="L52" s="96"/>
      <c r="M52" s="96" t="s">
        <v>98</v>
      </c>
      <c r="N52" s="96"/>
      <c r="O52" s="96"/>
      <c r="P52" s="71"/>
      <c r="Q52" s="23"/>
    </row>
    <row r="53" spans="1:24" ht="12.75" customHeight="1">
      <c r="B53" s="98" t="s">
        <v>99</v>
      </c>
      <c r="C53" s="99"/>
      <c r="D53" s="83"/>
      <c r="E53" s="83"/>
      <c r="F53" s="197">
        <f t="shared" ref="F53:O53" si="6">SUM(F44:F50)</f>
        <v>6</v>
      </c>
      <c r="G53" s="197">
        <f t="shared" si="6"/>
        <v>6</v>
      </c>
      <c r="H53" s="197">
        <f t="shared" si="6"/>
        <v>6</v>
      </c>
      <c r="I53" s="197">
        <f t="shared" si="6"/>
        <v>6</v>
      </c>
      <c r="J53" s="197">
        <f t="shared" si="6"/>
        <v>4</v>
      </c>
      <c r="K53" s="197">
        <f t="shared" si="6"/>
        <v>4</v>
      </c>
      <c r="L53" s="197">
        <f t="shared" si="6"/>
        <v>6</v>
      </c>
      <c r="M53" s="197">
        <f t="shared" si="6"/>
        <v>6</v>
      </c>
      <c r="N53" s="197">
        <f t="shared" si="6"/>
        <v>5</v>
      </c>
      <c r="O53" s="197">
        <f t="shared" si="6"/>
        <v>7</v>
      </c>
      <c r="P53" s="59">
        <f>SUM(F53:O53)/2</f>
        <v>28</v>
      </c>
      <c r="Q53" s="23"/>
    </row>
    <row r="54" spans="1:24" ht="12.75" customHeight="1">
      <c r="B54" s="103" t="s">
        <v>107</v>
      </c>
      <c r="C54" s="104"/>
      <c r="D54" s="105"/>
      <c r="E54" s="105"/>
      <c r="F54" s="202">
        <f t="shared" ref="F54:O54" si="7">SUM(F53,F43)</f>
        <v>11</v>
      </c>
      <c r="G54" s="202">
        <f t="shared" si="7"/>
        <v>11</v>
      </c>
      <c r="H54" s="202">
        <f t="shared" si="7"/>
        <v>13</v>
      </c>
      <c r="I54" s="202">
        <f t="shared" si="7"/>
        <v>13</v>
      </c>
      <c r="J54" s="202">
        <f t="shared" si="7"/>
        <v>12</v>
      </c>
      <c r="K54" s="202">
        <f t="shared" si="7"/>
        <v>12</v>
      </c>
      <c r="L54" s="202">
        <f t="shared" si="7"/>
        <v>13</v>
      </c>
      <c r="M54" s="202">
        <f t="shared" si="7"/>
        <v>13</v>
      </c>
      <c r="N54" s="202">
        <f t="shared" si="7"/>
        <v>7</v>
      </c>
      <c r="O54" s="202">
        <f t="shared" si="7"/>
        <v>7</v>
      </c>
      <c r="P54" s="196">
        <f>SUM(F54:O54)/2</f>
        <v>56</v>
      </c>
      <c r="Q54" s="23"/>
      <c r="S54">
        <f>(P53/P54)*100</f>
        <v>50</v>
      </c>
      <c r="T54" t="s">
        <v>111</v>
      </c>
    </row>
    <row r="55" spans="1:24" ht="12.75" customHeight="1">
      <c r="B55" s="501" t="s">
        <v>113</v>
      </c>
      <c r="C55" s="464"/>
      <c r="D55" s="464"/>
      <c r="E55" s="465"/>
      <c r="F55" s="198">
        <v>11</v>
      </c>
      <c r="G55" s="198">
        <v>11</v>
      </c>
      <c r="H55" s="199">
        <v>13</v>
      </c>
      <c r="I55" s="199">
        <v>13</v>
      </c>
      <c r="J55" s="199">
        <v>12</v>
      </c>
      <c r="K55" s="199">
        <v>12</v>
      </c>
      <c r="L55" s="199">
        <v>13</v>
      </c>
      <c r="M55" s="199">
        <v>13</v>
      </c>
      <c r="N55" s="200">
        <v>7</v>
      </c>
      <c r="O55" s="201">
        <v>7</v>
      </c>
      <c r="P55" s="108">
        <f>SUM(F55:O55)/2</f>
        <v>56</v>
      </c>
      <c r="Q55" s="23"/>
    </row>
    <row r="56" spans="1:24" ht="12.75" customHeight="1">
      <c r="A56" s="5"/>
      <c r="B56" s="480" t="s">
        <v>115</v>
      </c>
      <c r="C56" s="464"/>
      <c r="D56" s="464"/>
      <c r="E56" s="465"/>
      <c r="F56" s="111"/>
      <c r="G56" s="111"/>
      <c r="H56" s="111"/>
      <c r="I56" s="111"/>
      <c r="J56" s="111"/>
      <c r="K56" s="111" t="s">
        <v>23</v>
      </c>
      <c r="L56" s="111"/>
      <c r="M56" s="111"/>
      <c r="N56" s="111" t="s">
        <v>27</v>
      </c>
      <c r="O56" s="111"/>
      <c r="P56" s="112">
        <v>2</v>
      </c>
      <c r="Q56" s="23"/>
      <c r="R56" s="5"/>
      <c r="S56" s="5"/>
      <c r="T56" s="5"/>
      <c r="U56" s="5"/>
      <c r="V56" s="5"/>
      <c r="W56" s="5"/>
      <c r="X56" s="5"/>
    </row>
    <row r="57" spans="1:24" ht="14.25" customHeight="1">
      <c r="B57" s="114" t="s">
        <v>116</v>
      </c>
      <c r="C57" s="116"/>
      <c r="D57" s="116"/>
      <c r="E57" s="117"/>
      <c r="F57" s="118">
        <f t="shared" ref="F57:O57" si="8">F54+F28</f>
        <v>33</v>
      </c>
      <c r="G57" s="118">
        <f t="shared" si="8"/>
        <v>33</v>
      </c>
      <c r="H57" s="118">
        <f t="shared" si="8"/>
        <v>34</v>
      </c>
      <c r="I57" s="118">
        <f t="shared" si="8"/>
        <v>34</v>
      </c>
      <c r="J57" s="118">
        <f t="shared" si="8"/>
        <v>34</v>
      </c>
      <c r="K57" s="118">
        <f t="shared" si="8"/>
        <v>34</v>
      </c>
      <c r="L57" s="118">
        <f t="shared" si="8"/>
        <v>33</v>
      </c>
      <c r="M57" s="118">
        <f t="shared" si="8"/>
        <v>33</v>
      </c>
      <c r="N57" s="118">
        <f t="shared" si="8"/>
        <v>25</v>
      </c>
      <c r="O57" s="118">
        <f t="shared" si="8"/>
        <v>25</v>
      </c>
      <c r="P57" s="120">
        <f>SUM(F57:O57)</f>
        <v>318</v>
      </c>
      <c r="Q57" s="23"/>
    </row>
    <row r="58" spans="1:24" ht="26.25" customHeight="1">
      <c r="B58" s="497" t="s">
        <v>59</v>
      </c>
      <c r="C58" s="498"/>
      <c r="D58" s="498"/>
      <c r="E58" s="499"/>
      <c r="F58" s="440">
        <f t="shared" ref="F58:O58" si="9">F57+F32</f>
        <v>34</v>
      </c>
      <c r="G58" s="440">
        <f t="shared" si="9"/>
        <v>34</v>
      </c>
      <c r="H58" s="440">
        <f t="shared" si="9"/>
        <v>35</v>
      </c>
      <c r="I58" s="440">
        <f t="shared" si="9"/>
        <v>35</v>
      </c>
      <c r="J58" s="440">
        <f t="shared" si="9"/>
        <v>36</v>
      </c>
      <c r="K58" s="440">
        <f t="shared" si="9"/>
        <v>36</v>
      </c>
      <c r="L58" s="440">
        <f t="shared" si="9"/>
        <v>35</v>
      </c>
      <c r="M58" s="440">
        <f t="shared" si="9"/>
        <v>35</v>
      </c>
      <c r="N58" s="440">
        <f t="shared" si="9"/>
        <v>27</v>
      </c>
      <c r="O58" s="440">
        <f t="shared" si="9"/>
        <v>27</v>
      </c>
      <c r="P58" s="39">
        <f>SUM(F58:O58)/2</f>
        <v>167</v>
      </c>
      <c r="Q58" s="23"/>
    </row>
    <row r="59" spans="1:24" ht="27.75" customHeight="1">
      <c r="B59" s="500"/>
      <c r="C59" s="504" t="s">
        <v>300</v>
      </c>
      <c r="D59" s="496" t="s">
        <v>118</v>
      </c>
      <c r="E59" s="465"/>
      <c r="F59" s="125">
        <v>1</v>
      </c>
      <c r="G59" s="127">
        <v>1</v>
      </c>
      <c r="H59" s="127">
        <v>1</v>
      </c>
      <c r="I59" s="127">
        <v>1</v>
      </c>
      <c r="J59" s="127"/>
      <c r="K59" s="127"/>
      <c r="L59" s="127"/>
      <c r="M59" s="127"/>
      <c r="N59" s="127">
        <v>1</v>
      </c>
      <c r="O59" s="127">
        <v>1</v>
      </c>
      <c r="P59" s="494">
        <f>SUM(F59:O60)/2</f>
        <v>4</v>
      </c>
      <c r="Q59" s="23"/>
    </row>
    <row r="60" spans="1:24" ht="12.75" customHeight="1">
      <c r="B60" s="471"/>
      <c r="C60" s="471"/>
      <c r="D60" s="505" t="s">
        <v>39</v>
      </c>
      <c r="E60" s="465"/>
      <c r="F60" s="130"/>
      <c r="G60" s="131"/>
      <c r="H60" s="131"/>
      <c r="I60" s="131"/>
      <c r="J60" s="131"/>
      <c r="K60" s="131"/>
      <c r="L60" s="131"/>
      <c r="M60" s="131"/>
      <c r="N60" s="131">
        <v>1</v>
      </c>
      <c r="O60" s="131">
        <v>1</v>
      </c>
      <c r="P60" s="495"/>
      <c r="Q60" s="5"/>
    </row>
    <row r="61" spans="1:24" ht="12.75" customHeight="1">
      <c r="B61" s="72">
        <v>1</v>
      </c>
      <c r="C61" s="513" t="s">
        <v>119</v>
      </c>
      <c r="D61" s="464"/>
      <c r="E61" s="465"/>
      <c r="F61" s="133">
        <v>2</v>
      </c>
      <c r="G61" s="133">
        <v>2</v>
      </c>
      <c r="H61" s="133">
        <v>2</v>
      </c>
      <c r="I61" s="133">
        <v>2</v>
      </c>
      <c r="J61" s="133">
        <v>2</v>
      </c>
      <c r="K61" s="133">
        <v>2</v>
      </c>
      <c r="L61" s="133">
        <v>2</v>
      </c>
      <c r="M61" s="133">
        <v>2</v>
      </c>
      <c r="N61" s="133">
        <v>2</v>
      </c>
      <c r="O61" s="133">
        <v>2</v>
      </c>
      <c r="P61" s="135" t="s">
        <v>120</v>
      </c>
      <c r="Q61" s="5"/>
    </row>
    <row r="62" spans="1:24" ht="12.75" customHeight="1">
      <c r="B62" s="72">
        <v>2</v>
      </c>
      <c r="C62" s="513" t="s">
        <v>121</v>
      </c>
      <c r="D62" s="464"/>
      <c r="E62" s="465"/>
      <c r="F62" s="133">
        <v>0.5</v>
      </c>
      <c r="G62" s="133"/>
      <c r="H62" s="133">
        <v>0.5</v>
      </c>
      <c r="I62" s="133"/>
      <c r="J62" s="133">
        <v>0.5</v>
      </c>
      <c r="K62" s="133"/>
      <c r="L62" s="133"/>
      <c r="M62" s="138"/>
      <c r="N62" s="139"/>
      <c r="O62" s="139"/>
      <c r="P62" s="135" t="s">
        <v>120</v>
      </c>
      <c r="Q62" s="5"/>
    </row>
    <row r="63" spans="1:24" ht="12.75" customHeight="1">
      <c r="B63" s="72">
        <v>3</v>
      </c>
      <c r="C63" s="513" t="s">
        <v>122</v>
      </c>
      <c r="D63" s="464"/>
      <c r="E63" s="465"/>
      <c r="F63" s="133"/>
      <c r="G63" s="133"/>
      <c r="H63" s="133"/>
      <c r="I63" s="133"/>
      <c r="J63" s="133"/>
      <c r="K63" s="133"/>
      <c r="L63" s="133"/>
      <c r="M63" s="138"/>
      <c r="N63" s="139"/>
      <c r="O63" s="139"/>
      <c r="P63" s="135" t="s">
        <v>120</v>
      </c>
      <c r="Q63" s="5"/>
    </row>
    <row r="64" spans="1:24" ht="12.75" customHeight="1">
      <c r="B64" s="72">
        <v>4</v>
      </c>
      <c r="C64" s="513" t="s">
        <v>265</v>
      </c>
      <c r="D64" s="464"/>
      <c r="E64" s="465"/>
      <c r="F64" s="133"/>
      <c r="G64" s="133"/>
      <c r="H64" s="133"/>
      <c r="I64" s="133"/>
      <c r="J64" s="133"/>
      <c r="K64" s="133"/>
      <c r="L64" s="133"/>
      <c r="M64" s="138"/>
      <c r="N64" s="139"/>
      <c r="O64" s="139"/>
      <c r="P64" s="135" t="s">
        <v>120</v>
      </c>
      <c r="Q64" s="5"/>
    </row>
    <row r="65" spans="1:24" ht="12.75" customHeight="1">
      <c r="B65" s="72">
        <v>5</v>
      </c>
      <c r="C65" s="513" t="s">
        <v>124</v>
      </c>
      <c r="D65" s="464"/>
      <c r="E65" s="465"/>
      <c r="F65" s="133"/>
      <c r="G65" s="133"/>
      <c r="H65" s="133"/>
      <c r="I65" s="133"/>
      <c r="J65" s="133"/>
      <c r="K65" s="133"/>
      <c r="L65" s="133"/>
      <c r="M65" s="138"/>
      <c r="N65" s="139"/>
      <c r="O65" s="139"/>
      <c r="P65" s="135" t="s">
        <v>120</v>
      </c>
      <c r="Q65" s="5"/>
    </row>
    <row r="66" spans="1:24" ht="12.75" customHeight="1">
      <c r="B66" s="72">
        <v>6</v>
      </c>
      <c r="C66" s="513" t="s">
        <v>125</v>
      </c>
      <c r="D66" s="464"/>
      <c r="E66" s="465"/>
      <c r="F66" s="133"/>
      <c r="G66" s="133"/>
      <c r="H66" s="133"/>
      <c r="I66" s="133"/>
      <c r="J66" s="133"/>
      <c r="K66" s="133"/>
      <c r="L66" s="133"/>
      <c r="M66" s="138"/>
      <c r="N66" s="139"/>
      <c r="O66" s="139"/>
      <c r="P66" s="135" t="s">
        <v>120</v>
      </c>
      <c r="Q66" s="5"/>
    </row>
    <row r="67" spans="1:24" ht="12.75" customHeight="1">
      <c r="B67" s="72">
        <v>7</v>
      </c>
      <c r="C67" s="513" t="s">
        <v>126</v>
      </c>
      <c r="D67" s="464"/>
      <c r="E67" s="465"/>
      <c r="F67" s="133"/>
      <c r="G67" s="133"/>
      <c r="H67" s="133"/>
      <c r="I67" s="133"/>
      <c r="J67" s="133"/>
      <c r="K67" s="133"/>
      <c r="L67" s="133"/>
      <c r="M67" s="138"/>
      <c r="N67" s="139"/>
      <c r="O67" s="139"/>
      <c r="P67" s="135" t="s">
        <v>120</v>
      </c>
      <c r="Q67" s="5"/>
    </row>
    <row r="68" spans="1:24" ht="12.75" customHeight="1">
      <c r="B68" s="72">
        <v>8</v>
      </c>
      <c r="C68" s="513" t="s">
        <v>127</v>
      </c>
      <c r="D68" s="464"/>
      <c r="E68" s="465"/>
      <c r="F68" s="133"/>
      <c r="G68" s="133"/>
      <c r="H68" s="133"/>
      <c r="I68" s="133"/>
      <c r="J68" s="133"/>
      <c r="K68" s="133"/>
      <c r="L68" s="133"/>
      <c r="M68" s="138"/>
      <c r="N68" s="139"/>
      <c r="O68" s="139"/>
      <c r="P68" s="135" t="s">
        <v>120</v>
      </c>
      <c r="Q68" s="5"/>
    </row>
    <row r="69" spans="1:24" ht="12.75" customHeight="1">
      <c r="B69" s="72">
        <v>9</v>
      </c>
      <c r="C69" s="513" t="s">
        <v>128</v>
      </c>
      <c r="D69" s="464"/>
      <c r="E69" s="465"/>
      <c r="F69" s="133" t="s">
        <v>129</v>
      </c>
      <c r="G69" s="133"/>
      <c r="H69" s="133"/>
      <c r="I69" s="133"/>
      <c r="J69" s="133"/>
      <c r="K69" s="133"/>
      <c r="L69" s="133"/>
      <c r="M69" s="138"/>
      <c r="N69" s="139"/>
      <c r="O69" s="139" t="s">
        <v>129</v>
      </c>
      <c r="P69" s="135" t="s">
        <v>120</v>
      </c>
      <c r="Q69" s="5"/>
    </row>
    <row r="70" spans="1:24" ht="12.75" customHeight="1">
      <c r="A70" s="42"/>
      <c r="B70" s="72">
        <v>10</v>
      </c>
      <c r="C70" s="513" t="s">
        <v>131</v>
      </c>
      <c r="D70" s="464"/>
      <c r="E70" s="465"/>
      <c r="F70" s="77"/>
      <c r="G70" s="77"/>
      <c r="H70" s="77"/>
      <c r="I70" s="77"/>
      <c r="J70" s="77"/>
      <c r="K70" s="77"/>
      <c r="L70" s="77"/>
      <c r="M70" s="142"/>
      <c r="N70" s="144"/>
      <c r="O70" s="144"/>
      <c r="P70" s="145" t="s">
        <v>120</v>
      </c>
      <c r="Q70" s="42"/>
      <c r="R70" s="42"/>
      <c r="S70" s="42"/>
      <c r="T70" s="42"/>
      <c r="U70" s="42"/>
      <c r="V70" s="42"/>
      <c r="W70" s="42"/>
      <c r="X70" s="42"/>
    </row>
    <row r="71" spans="1:24" ht="12.75" customHeight="1">
      <c r="A71" s="42"/>
      <c r="B71" s="519" t="s">
        <v>132</v>
      </c>
      <c r="C71" s="464"/>
      <c r="D71" s="464"/>
      <c r="E71" s="465"/>
      <c r="F71" s="382">
        <f t="shared" ref="F71:O71" si="10">SUM(F58:F70)</f>
        <v>37.5</v>
      </c>
      <c r="G71" s="383">
        <f t="shared" si="10"/>
        <v>37</v>
      </c>
      <c r="H71" s="382">
        <f t="shared" si="10"/>
        <v>38.5</v>
      </c>
      <c r="I71" s="383">
        <f t="shared" si="10"/>
        <v>38</v>
      </c>
      <c r="J71" s="382">
        <f t="shared" si="10"/>
        <v>38.5</v>
      </c>
      <c r="K71" s="383">
        <f t="shared" si="10"/>
        <v>38</v>
      </c>
      <c r="L71" s="382">
        <f t="shared" si="10"/>
        <v>37</v>
      </c>
      <c r="M71" s="383">
        <f t="shared" si="10"/>
        <v>37</v>
      </c>
      <c r="N71" s="382">
        <f t="shared" si="10"/>
        <v>31</v>
      </c>
      <c r="O71" s="382">
        <f t="shared" si="10"/>
        <v>31</v>
      </c>
      <c r="P71" s="120">
        <f>SUM(F71:O71)</f>
        <v>363.5</v>
      </c>
      <c r="Q71" s="42"/>
      <c r="R71" s="42"/>
      <c r="S71" s="42"/>
      <c r="T71" s="42"/>
      <c r="U71" s="42"/>
      <c r="V71" s="42"/>
      <c r="W71" s="42"/>
      <c r="X71" s="42"/>
    </row>
    <row r="72" spans="1:24" ht="12.75" customHeight="1">
      <c r="A72" s="42"/>
      <c r="B72" s="150"/>
      <c r="C72" s="520" t="s">
        <v>225</v>
      </c>
      <c r="D72" s="521"/>
      <c r="E72" s="53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42"/>
      <c r="R72" s="42"/>
      <c r="S72" s="42"/>
      <c r="T72" s="42"/>
      <c r="U72" s="42"/>
      <c r="V72" s="42"/>
      <c r="W72" s="42"/>
      <c r="X72" s="42"/>
    </row>
    <row r="73" spans="1:24" ht="12.75" customHeight="1">
      <c r="B73" s="150"/>
      <c r="C73" s="5" t="s">
        <v>77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24" ht="12.75" customHeight="1">
      <c r="B74" s="53"/>
      <c r="C74" s="53" t="s">
        <v>137</v>
      </c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"/>
    </row>
    <row r="75" spans="1:24" ht="12.75" customHeight="1">
      <c r="B75" s="53"/>
      <c r="C75" s="53"/>
      <c r="D75" s="53"/>
      <c r="E75" s="53"/>
      <c r="F75" s="512" t="s">
        <v>78</v>
      </c>
      <c r="G75" s="464"/>
      <c r="H75" s="464"/>
      <c r="I75" s="464"/>
      <c r="J75" s="464"/>
      <c r="K75" s="464"/>
      <c r="L75" s="464"/>
      <c r="M75" s="464"/>
      <c r="N75" s="464"/>
      <c r="O75" s="465"/>
      <c r="P75" s="53"/>
      <c r="Q75" s="5"/>
    </row>
    <row r="76" spans="1:24" ht="12.75" customHeight="1">
      <c r="B76" s="53"/>
      <c r="C76" s="53"/>
      <c r="D76" s="53"/>
      <c r="E76" s="5"/>
      <c r="F76" s="511">
        <v>34</v>
      </c>
      <c r="G76" s="465"/>
      <c r="H76" s="510">
        <v>35</v>
      </c>
      <c r="I76" s="465"/>
      <c r="J76" s="510">
        <v>36</v>
      </c>
      <c r="K76" s="465"/>
      <c r="L76" s="510">
        <v>35</v>
      </c>
      <c r="M76" s="465"/>
      <c r="N76" s="510">
        <v>27</v>
      </c>
      <c r="O76" s="465"/>
      <c r="P76" s="53"/>
      <c r="Q76" s="5"/>
    </row>
    <row r="77" spans="1:24" ht="12.75" customHeight="1">
      <c r="C77" s="15"/>
      <c r="D77" s="15"/>
      <c r="E77" s="5"/>
      <c r="Q77" s="5"/>
    </row>
    <row r="78" spans="1:24" ht="12.75" customHeight="1">
      <c r="C78" s="5"/>
      <c r="D78" s="5"/>
      <c r="E78" s="5"/>
      <c r="Q78" s="5"/>
    </row>
    <row r="79" spans="1:24" ht="12.75" customHeight="1">
      <c r="C79" s="5"/>
      <c r="D79" s="5"/>
      <c r="E79" s="5"/>
      <c r="Q79" s="5"/>
    </row>
    <row r="80" spans="1:24" ht="12.75" customHeight="1">
      <c r="C80" s="5"/>
      <c r="D80" s="5"/>
      <c r="E80" s="5"/>
      <c r="Q80" s="5"/>
    </row>
    <row r="81" spans="3:17" ht="12.75" customHeight="1">
      <c r="C81" s="158"/>
      <c r="D81" s="5"/>
      <c r="Q81" s="5"/>
    </row>
    <row r="82" spans="3:17" ht="12.75" customHeight="1">
      <c r="C82" s="5"/>
      <c r="D82" s="5"/>
      <c r="Q82" s="5"/>
    </row>
    <row r="83" spans="3:17" ht="12.75" customHeight="1">
      <c r="C83" s="5"/>
      <c r="D83" s="5"/>
      <c r="H83" s="159"/>
      <c r="I83" s="159"/>
      <c r="J83" s="159"/>
      <c r="K83" s="159"/>
      <c r="L83" s="159"/>
      <c r="M83" s="159"/>
      <c r="Q83" s="5"/>
    </row>
    <row r="84" spans="3:17" ht="12.75" customHeight="1">
      <c r="C84" s="158"/>
      <c r="D84" s="5"/>
      <c r="Q84" s="5"/>
    </row>
    <row r="85" spans="3:17" ht="12.75" customHeight="1">
      <c r="C85" s="5"/>
      <c r="D85" s="5"/>
      <c r="Q85" s="5"/>
    </row>
    <row r="86" spans="3:17" ht="12.75" customHeight="1">
      <c r="C86" s="5"/>
      <c r="D86" s="5"/>
      <c r="Q86" s="5"/>
    </row>
    <row r="87" spans="3:17" ht="12.75" customHeight="1">
      <c r="C87" s="5"/>
      <c r="D87" s="5"/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2.75" customHeight="1">
      <c r="Q272" s="5"/>
    </row>
    <row r="273" spans="17:17" ht="12.75" customHeight="1">
      <c r="Q273" s="5"/>
    </row>
    <row r="274" spans="17:17" ht="12.75" customHeight="1">
      <c r="Q274" s="5"/>
    </row>
    <row r="275" spans="17:17" ht="12.75" customHeight="1">
      <c r="Q275" s="5"/>
    </row>
    <row r="276" spans="17:17" ht="12.75" customHeight="1">
      <c r="Q276" s="5"/>
    </row>
    <row r="277" spans="17:17" ht="15.75" customHeight="1"/>
    <row r="278" spans="17:17" ht="15.75" customHeight="1"/>
    <row r="279" spans="17:17" ht="15.75" customHeight="1"/>
    <row r="280" spans="17:17" ht="15.75" customHeight="1"/>
    <row r="281" spans="17:17" ht="15.75" customHeight="1"/>
    <row r="282" spans="17:17" ht="15.75" customHeight="1"/>
    <row r="283" spans="17:17" ht="15.75" customHeight="1"/>
    <row r="284" spans="17:17" ht="15.75" customHeight="1"/>
    <row r="285" spans="17:17" ht="15.75" customHeight="1"/>
    <row r="286" spans="17:17" ht="15.75" customHeight="1"/>
    <row r="287" spans="17:17" ht="15.75" customHeight="1"/>
    <row r="288" spans="17:1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C66:E66"/>
    <mergeCell ref="C65:E65"/>
    <mergeCell ref="B71:E71"/>
    <mergeCell ref="C72:D72"/>
    <mergeCell ref="C70:E70"/>
    <mergeCell ref="C67:E67"/>
    <mergeCell ref="C69:E69"/>
    <mergeCell ref="C68:E68"/>
    <mergeCell ref="C63:E63"/>
    <mergeCell ref="C64:E64"/>
    <mergeCell ref="C40:D40"/>
    <mergeCell ref="C39:D39"/>
    <mergeCell ref="C37:D37"/>
    <mergeCell ref="C38:D38"/>
    <mergeCell ref="C48:D48"/>
    <mergeCell ref="C51:D52"/>
    <mergeCell ref="C50:D50"/>
    <mergeCell ref="C41:D41"/>
    <mergeCell ref="C42:D42"/>
    <mergeCell ref="C46:D46"/>
    <mergeCell ref="C45:D45"/>
    <mergeCell ref="C44:D44"/>
    <mergeCell ref="C62:E62"/>
    <mergeCell ref="C61:E61"/>
    <mergeCell ref="L76:M76"/>
    <mergeCell ref="H76:I76"/>
    <mergeCell ref="N76:O76"/>
    <mergeCell ref="F76:G76"/>
    <mergeCell ref="F75:O75"/>
    <mergeCell ref="J76:K76"/>
    <mergeCell ref="B55:E55"/>
    <mergeCell ref="B51:B52"/>
    <mergeCell ref="C35:D36"/>
    <mergeCell ref="B35:B36"/>
    <mergeCell ref="C59:C60"/>
    <mergeCell ref="D60:E60"/>
    <mergeCell ref="C49:D49"/>
    <mergeCell ref="C47:D47"/>
    <mergeCell ref="P59:P60"/>
    <mergeCell ref="B56:E56"/>
    <mergeCell ref="D59:E59"/>
    <mergeCell ref="B58:E58"/>
    <mergeCell ref="B59:B60"/>
    <mergeCell ref="L11:M11"/>
    <mergeCell ref="N11:O11"/>
    <mergeCell ref="W10:X10"/>
    <mergeCell ref="S11:U11"/>
    <mergeCell ref="Q19:Q22"/>
    <mergeCell ref="Q13:Q14"/>
    <mergeCell ref="P10:P11"/>
    <mergeCell ref="F10:O10"/>
    <mergeCell ref="J11:K11"/>
    <mergeCell ref="F11:G11"/>
    <mergeCell ref="H11:I11"/>
    <mergeCell ref="B32:E32"/>
    <mergeCell ref="C33:D34"/>
    <mergeCell ref="B33:B34"/>
    <mergeCell ref="B10:B11"/>
    <mergeCell ref="C10:E11"/>
    <mergeCell ref="C18:E18"/>
    <mergeCell ref="C15:E15"/>
    <mergeCell ref="B28:E28"/>
    <mergeCell ref="C24:D24"/>
  </mergeCells>
  <conditionalFormatting sqref="E77 C79:D79">
    <cfRule type="cellIs" dxfId="424" priority="2" operator="greaterThan">
      <formula>0</formula>
    </cfRule>
  </conditionalFormatting>
  <conditionalFormatting sqref="F52:O52 J51:P51">
    <cfRule type="cellIs" dxfId="423" priority="6" operator="lessThan">
      <formula>$F$39/2</formula>
    </cfRule>
  </conditionalFormatting>
  <conditionalFormatting sqref="F51:H51">
    <cfRule type="cellIs" dxfId="422" priority="7" operator="lessThan">
      <formula>$F$39/2</formula>
    </cfRule>
  </conditionalFormatting>
  <conditionalFormatting sqref="I51">
    <cfRule type="cellIs" dxfId="421" priority="8" operator="lessThan">
      <formula>$F$39/2</formula>
    </cfRule>
  </conditionalFormatting>
  <conditionalFormatting sqref="K51">
    <cfRule type="cellIs" dxfId="420" priority="1" operator="lessThan">
      <formula>$F$39/2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F55:O55 E33:E52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$X$13:$X$16</formula1>
    </dataValidation>
    <dataValidation type="list" allowBlank="1" showErrorMessage="1" sqref="C30:C31">
      <formula1>$X$12:$X$20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3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79"/>
  <sheetViews>
    <sheetView zoomScale="80" zoomScaleNormal="80" workbookViewId="0">
      <pane ySplit="11" topLeftCell="A12" activePane="bottomLeft" state="frozen"/>
      <selection pane="bottomLeft" activeCell="V15" sqref="T15:V15"/>
    </sheetView>
  </sheetViews>
  <sheetFormatPr defaultColWidth="14.6640625" defaultRowHeight="13.2"/>
  <cols>
    <col min="1" max="1" width="14.109375" style="296" customWidth="1"/>
    <col min="2" max="2" width="3.44140625" style="296" customWidth="1"/>
    <col min="3" max="3" width="22.109375" style="296" customWidth="1"/>
    <col min="4" max="4" width="20.88671875" style="296" customWidth="1"/>
    <col min="5" max="5" width="11.77734375" style="296" customWidth="1"/>
    <col min="6" max="9" width="5.6640625" style="296" customWidth="1"/>
    <col min="10" max="10" width="6.109375" style="296" customWidth="1"/>
    <col min="11" max="11" width="7" style="296" customWidth="1"/>
    <col min="12" max="13" width="5.6640625" style="296" customWidth="1"/>
    <col min="14" max="14" width="7" style="296" customWidth="1"/>
    <col min="15" max="15" width="5.6640625" style="296" customWidth="1"/>
    <col min="16" max="16" width="19.44140625" style="296" customWidth="1"/>
    <col min="17" max="17" width="7.109375" style="296" customWidth="1"/>
    <col min="18" max="18" width="21" style="296" customWidth="1"/>
    <col min="19" max="19" width="13.88671875" style="296" customWidth="1"/>
    <col min="20" max="20" width="12.5546875" style="296" customWidth="1"/>
    <col min="21" max="21" width="19.44140625" style="296" customWidth="1"/>
    <col min="22" max="22" width="14.33203125" style="296" customWidth="1"/>
    <col min="23" max="23" width="15.6640625" style="296" customWidth="1"/>
    <col min="24" max="24" width="40.109375" style="296" customWidth="1"/>
    <col min="25" max="25" width="24.5546875" style="296" customWidth="1"/>
    <col min="26" max="16384" width="14.6640625" style="296"/>
  </cols>
  <sheetData>
    <row r="1" spans="1:25" ht="22.8">
      <c r="B1" s="297" t="s">
        <v>1</v>
      </c>
      <c r="Q1" s="298"/>
      <c r="R1" s="298"/>
    </row>
    <row r="2" spans="1:25" ht="15.6">
      <c r="B2" s="299" t="s">
        <v>267</v>
      </c>
      <c r="C2" s="299"/>
      <c r="D2" s="300"/>
      <c r="E2" s="301"/>
      <c r="L2" s="301"/>
      <c r="M2" s="301"/>
      <c r="N2" s="301"/>
      <c r="O2" s="301"/>
      <c r="Q2" s="298"/>
      <c r="R2" s="298"/>
    </row>
    <row r="3" spans="1:25" ht="15">
      <c r="B3" s="302" t="s">
        <v>15</v>
      </c>
      <c r="L3" s="303"/>
      <c r="M3" s="303"/>
      <c r="N3" s="303"/>
      <c r="Q3" s="298"/>
      <c r="R3" s="298"/>
    </row>
    <row r="4" spans="1:25" ht="15">
      <c r="B4" s="302" t="s">
        <v>16</v>
      </c>
      <c r="L4" s="303"/>
      <c r="M4" s="303"/>
      <c r="N4" s="303"/>
      <c r="Q4" s="298"/>
      <c r="R4" s="298"/>
    </row>
    <row r="5" spans="1:25" ht="15">
      <c r="B5" s="302" t="s">
        <v>17</v>
      </c>
      <c r="D5" s="301" t="str">
        <f>IF($C$30=0," ",$C$30)</f>
        <v>język obcy nowożytny</v>
      </c>
      <c r="H5" s="301" t="str">
        <f>IF(C31=0," ",C31)</f>
        <v>matematyka</v>
      </c>
      <c r="L5" s="303"/>
      <c r="M5" s="303"/>
      <c r="N5" s="303"/>
      <c r="Q5" s="298"/>
      <c r="R5" s="298"/>
    </row>
    <row r="6" spans="1:25" ht="15">
      <c r="B6" s="302" t="s">
        <v>22</v>
      </c>
      <c r="Q6" s="298"/>
      <c r="R6" s="298"/>
    </row>
    <row r="7" spans="1:25">
      <c r="C7" s="304" t="s">
        <v>27</v>
      </c>
      <c r="D7" s="305" t="s">
        <v>28</v>
      </c>
      <c r="Q7" s="298"/>
      <c r="R7" s="298"/>
    </row>
    <row r="8" spans="1:25">
      <c r="C8" s="304" t="s">
        <v>247</v>
      </c>
      <c r="D8" s="305" t="s">
        <v>248</v>
      </c>
      <c r="Q8" s="298"/>
      <c r="R8" s="298"/>
    </row>
    <row r="9" spans="1:25" ht="9.9" customHeight="1">
      <c r="Q9" s="298"/>
      <c r="R9" s="298"/>
    </row>
    <row r="10" spans="1:25" ht="38.1" customHeight="1">
      <c r="B10" s="532" t="s">
        <v>4</v>
      </c>
      <c r="C10" s="533" t="s">
        <v>5</v>
      </c>
      <c r="D10" s="533"/>
      <c r="E10" s="534"/>
      <c r="F10" s="532" t="s">
        <v>6</v>
      </c>
      <c r="G10" s="532"/>
      <c r="H10" s="532"/>
      <c r="I10" s="532"/>
      <c r="J10" s="532"/>
      <c r="K10" s="532"/>
      <c r="L10" s="532"/>
      <c r="M10" s="532"/>
      <c r="N10" s="532"/>
      <c r="O10" s="532"/>
      <c r="P10" s="527" t="s">
        <v>44</v>
      </c>
      <c r="X10" s="522" t="s">
        <v>7</v>
      </c>
      <c r="Y10" s="522"/>
    </row>
    <row r="11" spans="1:25" ht="26.4">
      <c r="B11" s="532"/>
      <c r="C11" s="533"/>
      <c r="D11" s="533"/>
      <c r="E11" s="534"/>
      <c r="F11" s="523" t="s">
        <v>8</v>
      </c>
      <c r="G11" s="523"/>
      <c r="H11" s="524" t="s">
        <v>9</v>
      </c>
      <c r="I11" s="524"/>
      <c r="J11" s="524" t="s">
        <v>10</v>
      </c>
      <c r="K11" s="524"/>
      <c r="L11" s="524" t="s">
        <v>11</v>
      </c>
      <c r="M11" s="524"/>
      <c r="N11" s="524" t="s">
        <v>45</v>
      </c>
      <c r="O11" s="524"/>
      <c r="P11" s="528"/>
      <c r="Q11" s="306"/>
      <c r="R11" s="306"/>
      <c r="T11" s="525" t="s">
        <v>46</v>
      </c>
      <c r="U11" s="526"/>
      <c r="V11" s="526"/>
      <c r="X11" s="307" t="s">
        <v>47</v>
      </c>
      <c r="Y11" s="308" t="s">
        <v>48</v>
      </c>
    </row>
    <row r="12" spans="1:25">
      <c r="A12" s="309"/>
      <c r="B12" s="310">
        <v>1</v>
      </c>
      <c r="C12" s="311" t="s">
        <v>14</v>
      </c>
      <c r="D12" s="312"/>
      <c r="E12" s="313" t="s">
        <v>49</v>
      </c>
      <c r="F12" s="314">
        <v>3</v>
      </c>
      <c r="G12" s="314">
        <v>3</v>
      </c>
      <c r="H12" s="315">
        <v>3</v>
      </c>
      <c r="I12" s="315">
        <v>3</v>
      </c>
      <c r="J12" s="314">
        <v>3</v>
      </c>
      <c r="K12" s="314">
        <v>3</v>
      </c>
      <c r="L12" s="315">
        <v>3</v>
      </c>
      <c r="M12" s="315">
        <v>3</v>
      </c>
      <c r="N12" s="314">
        <v>4</v>
      </c>
      <c r="O12" s="314">
        <v>4</v>
      </c>
      <c r="P12" s="316">
        <f t="shared" ref="P12:P28" si="0">SUM(F12:O12)/2</f>
        <v>16</v>
      </c>
      <c r="Q12" s="317"/>
      <c r="R12" s="317"/>
      <c r="T12" s="318"/>
      <c r="U12" s="318" t="s">
        <v>50</v>
      </c>
      <c r="V12" s="318" t="s">
        <v>51</v>
      </c>
      <c r="X12" s="318"/>
      <c r="Y12" s="318"/>
    </row>
    <row r="13" spans="1:25">
      <c r="A13" s="309"/>
      <c r="B13" s="310">
        <v>2</v>
      </c>
      <c r="C13" s="311" t="s">
        <v>24</v>
      </c>
      <c r="D13" s="319" t="s">
        <v>53</v>
      </c>
      <c r="E13" s="313" t="s">
        <v>54</v>
      </c>
      <c r="F13" s="314">
        <v>2</v>
      </c>
      <c r="G13" s="314">
        <v>2</v>
      </c>
      <c r="H13" s="315">
        <v>2</v>
      </c>
      <c r="I13" s="315">
        <v>2</v>
      </c>
      <c r="J13" s="314">
        <v>2</v>
      </c>
      <c r="K13" s="314">
        <v>2</v>
      </c>
      <c r="L13" s="315">
        <v>3</v>
      </c>
      <c r="M13" s="315">
        <v>3</v>
      </c>
      <c r="N13" s="314">
        <v>3</v>
      </c>
      <c r="O13" s="314">
        <v>3</v>
      </c>
      <c r="P13" s="316">
        <f t="shared" si="0"/>
        <v>12</v>
      </c>
      <c r="Q13" s="539">
        <f>P13+P14</f>
        <v>20</v>
      </c>
      <c r="R13" s="317"/>
      <c r="T13" s="318" t="s">
        <v>55</v>
      </c>
      <c r="U13" s="320" t="s">
        <v>27</v>
      </c>
      <c r="V13" s="333">
        <v>540</v>
      </c>
      <c r="X13" s="318" t="s">
        <v>14</v>
      </c>
      <c r="Y13" s="318" t="s">
        <v>24</v>
      </c>
    </row>
    <row r="14" spans="1:25">
      <c r="A14" s="309"/>
      <c r="B14" s="310">
        <v>3</v>
      </c>
      <c r="C14" s="311" t="s">
        <v>56</v>
      </c>
      <c r="D14" s="319" t="s">
        <v>57</v>
      </c>
      <c r="E14" s="313" t="s">
        <v>49</v>
      </c>
      <c r="F14" s="314">
        <v>2</v>
      </c>
      <c r="G14" s="314">
        <v>2</v>
      </c>
      <c r="H14" s="315">
        <v>2</v>
      </c>
      <c r="I14" s="315">
        <v>2</v>
      </c>
      <c r="J14" s="314">
        <v>2</v>
      </c>
      <c r="K14" s="314">
        <v>2</v>
      </c>
      <c r="L14" s="315">
        <v>1</v>
      </c>
      <c r="M14" s="315">
        <v>1</v>
      </c>
      <c r="N14" s="314">
        <v>1</v>
      </c>
      <c r="O14" s="314">
        <v>1</v>
      </c>
      <c r="P14" s="316">
        <f t="shared" si="0"/>
        <v>8</v>
      </c>
      <c r="Q14" s="539"/>
      <c r="R14" s="317"/>
      <c r="T14" s="318" t="s">
        <v>58</v>
      </c>
      <c r="U14" s="320" t="s">
        <v>247</v>
      </c>
      <c r="V14" s="333">
        <v>780</v>
      </c>
      <c r="X14" s="318" t="s">
        <v>29</v>
      </c>
      <c r="Y14" s="318" t="s">
        <v>26</v>
      </c>
    </row>
    <row r="15" spans="1:25">
      <c r="A15" s="309"/>
      <c r="B15" s="310">
        <v>4</v>
      </c>
      <c r="C15" s="480" t="s">
        <v>306</v>
      </c>
      <c r="D15" s="464"/>
      <c r="E15" s="465"/>
      <c r="F15" s="314">
        <v>1</v>
      </c>
      <c r="G15" s="314">
        <v>1</v>
      </c>
      <c r="H15" s="315"/>
      <c r="I15" s="315"/>
      <c r="J15" s="314"/>
      <c r="K15" s="314"/>
      <c r="L15" s="315"/>
      <c r="M15" s="315"/>
      <c r="N15" s="314"/>
      <c r="O15" s="314"/>
      <c r="P15" s="316">
        <f t="shared" si="0"/>
        <v>1</v>
      </c>
      <c r="Q15" s="317"/>
      <c r="R15" s="317"/>
      <c r="T15" s="716" t="s">
        <v>152</v>
      </c>
      <c r="U15" s="717" t="s">
        <v>327</v>
      </c>
      <c r="V15" s="716"/>
      <c r="X15" s="318" t="s">
        <v>30</v>
      </c>
      <c r="Y15" s="318" t="s">
        <v>31</v>
      </c>
    </row>
    <row r="16" spans="1:25">
      <c r="A16" s="309"/>
      <c r="B16" s="310">
        <v>5</v>
      </c>
      <c r="C16" s="311" t="s">
        <v>26</v>
      </c>
      <c r="D16" s="312"/>
      <c r="E16" s="313" t="s">
        <v>49</v>
      </c>
      <c r="F16" s="314">
        <v>2</v>
      </c>
      <c r="G16" s="314">
        <v>2</v>
      </c>
      <c r="H16" s="315">
        <v>2</v>
      </c>
      <c r="I16" s="315">
        <v>2</v>
      </c>
      <c r="J16" s="314">
        <v>2</v>
      </c>
      <c r="K16" s="314">
        <v>2</v>
      </c>
      <c r="L16" s="315">
        <v>1</v>
      </c>
      <c r="M16" s="315">
        <v>1</v>
      </c>
      <c r="N16" s="314">
        <v>1</v>
      </c>
      <c r="O16" s="314">
        <v>1</v>
      </c>
      <c r="P16" s="316">
        <f t="shared" si="0"/>
        <v>8</v>
      </c>
      <c r="Q16" s="317"/>
      <c r="R16" s="317"/>
      <c r="T16" s="321"/>
      <c r="U16" s="322"/>
      <c r="V16" s="317"/>
      <c r="X16" s="318" t="s">
        <v>33</v>
      </c>
      <c r="Y16" s="318" t="s">
        <v>34</v>
      </c>
    </row>
    <row r="17" spans="1:25">
      <c r="A17" s="309"/>
      <c r="B17" s="310">
        <v>6</v>
      </c>
      <c r="C17" s="311" t="s">
        <v>29</v>
      </c>
      <c r="D17" s="312"/>
      <c r="E17" s="313" t="s">
        <v>49</v>
      </c>
      <c r="F17" s="314"/>
      <c r="G17" s="314"/>
      <c r="H17" s="315"/>
      <c r="I17" s="315"/>
      <c r="J17" s="314"/>
      <c r="K17" s="314"/>
      <c r="L17" s="315">
        <v>1</v>
      </c>
      <c r="M17" s="315">
        <v>1</v>
      </c>
      <c r="N17" s="314">
        <v>1</v>
      </c>
      <c r="O17" s="314">
        <v>1</v>
      </c>
      <c r="P17" s="316">
        <f t="shared" si="0"/>
        <v>2</v>
      </c>
      <c r="Q17" s="317"/>
      <c r="R17" s="317"/>
      <c r="X17" s="318" t="s">
        <v>35</v>
      </c>
      <c r="Y17" s="318" t="s">
        <v>36</v>
      </c>
    </row>
    <row r="18" spans="1:25">
      <c r="A18" s="309"/>
      <c r="B18" s="310">
        <v>7</v>
      </c>
      <c r="C18" s="535" t="s">
        <v>32</v>
      </c>
      <c r="D18" s="535"/>
      <c r="E18" s="535"/>
      <c r="F18" s="314"/>
      <c r="G18" s="314"/>
      <c r="H18" s="315">
        <v>1</v>
      </c>
      <c r="I18" s="315">
        <v>1</v>
      </c>
      <c r="J18" s="314">
        <v>1</v>
      </c>
      <c r="K18" s="314">
        <v>1</v>
      </c>
      <c r="L18" s="315"/>
      <c r="M18" s="315"/>
      <c r="N18" s="314"/>
      <c r="O18" s="314"/>
      <c r="P18" s="316">
        <f t="shared" si="0"/>
        <v>2</v>
      </c>
      <c r="Q18" s="317"/>
      <c r="R18" s="317"/>
      <c r="X18" s="318" t="s">
        <v>37</v>
      </c>
      <c r="Y18" s="318" t="s">
        <v>38</v>
      </c>
    </row>
    <row r="19" spans="1:25">
      <c r="A19" s="309"/>
      <c r="B19" s="310">
        <v>8</v>
      </c>
      <c r="C19" s="311" t="s">
        <v>31</v>
      </c>
      <c r="D19" s="312"/>
      <c r="E19" s="313" t="s">
        <v>49</v>
      </c>
      <c r="F19" s="314">
        <v>1</v>
      </c>
      <c r="G19" s="314">
        <v>1</v>
      </c>
      <c r="H19" s="315">
        <v>1</v>
      </c>
      <c r="I19" s="315">
        <v>1</v>
      </c>
      <c r="J19" s="314">
        <v>1</v>
      </c>
      <c r="K19" s="314">
        <v>1</v>
      </c>
      <c r="L19" s="315">
        <v>1</v>
      </c>
      <c r="M19" s="315">
        <v>1</v>
      </c>
      <c r="N19" s="314"/>
      <c r="O19" s="314"/>
      <c r="P19" s="316">
        <f t="shared" si="0"/>
        <v>4</v>
      </c>
      <c r="Q19" s="539">
        <f>SUM(P19:P22)</f>
        <v>16</v>
      </c>
      <c r="R19" s="317"/>
      <c r="X19" s="318"/>
      <c r="Y19" s="318" t="s">
        <v>39</v>
      </c>
    </row>
    <row r="20" spans="1:25">
      <c r="A20" s="309"/>
      <c r="B20" s="310">
        <v>9</v>
      </c>
      <c r="C20" s="311" t="s">
        <v>34</v>
      </c>
      <c r="D20" s="312"/>
      <c r="E20" s="313" t="s">
        <v>49</v>
      </c>
      <c r="F20" s="314">
        <v>1</v>
      </c>
      <c r="G20" s="314">
        <v>1</v>
      </c>
      <c r="H20" s="315">
        <v>1</v>
      </c>
      <c r="I20" s="315">
        <v>1</v>
      </c>
      <c r="J20" s="314">
        <v>1</v>
      </c>
      <c r="K20" s="314">
        <v>1</v>
      </c>
      <c r="L20" s="315">
        <v>1</v>
      </c>
      <c r="M20" s="315">
        <v>1</v>
      </c>
      <c r="N20" s="314"/>
      <c r="O20" s="314"/>
      <c r="P20" s="316">
        <f t="shared" si="0"/>
        <v>4</v>
      </c>
      <c r="Q20" s="539"/>
      <c r="R20" s="317"/>
      <c r="T20" s="296" t="s">
        <v>65</v>
      </c>
      <c r="X20" s="318"/>
      <c r="Y20" s="318" t="s">
        <v>40</v>
      </c>
    </row>
    <row r="21" spans="1:25">
      <c r="A21" s="309"/>
      <c r="B21" s="310">
        <v>10</v>
      </c>
      <c r="C21" s="311" t="s">
        <v>36</v>
      </c>
      <c r="D21" s="312"/>
      <c r="E21" s="313" t="s">
        <v>49</v>
      </c>
      <c r="F21" s="314">
        <v>1</v>
      </c>
      <c r="G21" s="314">
        <v>1</v>
      </c>
      <c r="H21" s="315">
        <v>1</v>
      </c>
      <c r="I21" s="315">
        <v>1</v>
      </c>
      <c r="J21" s="314">
        <v>1</v>
      </c>
      <c r="K21" s="314">
        <v>1</v>
      </c>
      <c r="L21" s="315">
        <v>1</v>
      </c>
      <c r="M21" s="315">
        <v>1</v>
      </c>
      <c r="N21" s="314"/>
      <c r="O21" s="314"/>
      <c r="P21" s="316">
        <f t="shared" si="0"/>
        <v>4</v>
      </c>
      <c r="Q21" s="539"/>
      <c r="R21" s="317"/>
      <c r="U21" s="301" t="s">
        <v>66</v>
      </c>
      <c r="V21" s="321" t="s">
        <v>67</v>
      </c>
      <c r="X21" s="298"/>
      <c r="Y21" s="298"/>
    </row>
    <row r="22" spans="1:25">
      <c r="A22" s="309"/>
      <c r="B22" s="310">
        <v>11</v>
      </c>
      <c r="C22" s="311" t="s">
        <v>38</v>
      </c>
      <c r="D22" s="312"/>
      <c r="E22" s="313" t="s">
        <v>49</v>
      </c>
      <c r="F22" s="314">
        <v>1</v>
      </c>
      <c r="G22" s="314">
        <v>1</v>
      </c>
      <c r="H22" s="315">
        <v>1</v>
      </c>
      <c r="I22" s="315">
        <v>1</v>
      </c>
      <c r="J22" s="314">
        <v>1</v>
      </c>
      <c r="K22" s="314">
        <v>1</v>
      </c>
      <c r="L22" s="315">
        <v>1</v>
      </c>
      <c r="M22" s="315">
        <v>1</v>
      </c>
      <c r="N22" s="314"/>
      <c r="O22" s="314"/>
      <c r="P22" s="316">
        <f t="shared" si="0"/>
        <v>4</v>
      </c>
      <c r="Q22" s="539"/>
      <c r="R22" s="317"/>
      <c r="U22" s="301" t="s">
        <v>53</v>
      </c>
      <c r="V22" s="321" t="s">
        <v>68</v>
      </c>
      <c r="X22" s="298"/>
      <c r="Y22" s="298"/>
    </row>
    <row r="23" spans="1:25">
      <c r="A23" s="309"/>
      <c r="B23" s="310">
        <v>12</v>
      </c>
      <c r="C23" s="311" t="s">
        <v>39</v>
      </c>
      <c r="D23" s="312"/>
      <c r="E23" s="313" t="s">
        <v>54</v>
      </c>
      <c r="F23" s="314">
        <v>2</v>
      </c>
      <c r="G23" s="314">
        <v>2</v>
      </c>
      <c r="H23" s="315">
        <v>2</v>
      </c>
      <c r="I23" s="315">
        <v>2</v>
      </c>
      <c r="J23" s="314">
        <v>3</v>
      </c>
      <c r="K23" s="314">
        <v>3</v>
      </c>
      <c r="L23" s="315">
        <v>3</v>
      </c>
      <c r="M23" s="315">
        <v>3</v>
      </c>
      <c r="N23" s="314">
        <v>4</v>
      </c>
      <c r="O23" s="314">
        <v>4</v>
      </c>
      <c r="P23" s="316">
        <f t="shared" si="0"/>
        <v>14</v>
      </c>
      <c r="Q23" s="317"/>
      <c r="R23" s="317"/>
      <c r="U23" s="301" t="s">
        <v>69</v>
      </c>
      <c r="V23" s="321" t="s">
        <v>70</v>
      </c>
    </row>
    <row r="24" spans="1:25">
      <c r="A24" s="309"/>
      <c r="B24" s="310">
        <v>13</v>
      </c>
      <c r="C24" s="536" t="s">
        <v>40</v>
      </c>
      <c r="D24" s="536"/>
      <c r="E24" s="313" t="s">
        <v>49</v>
      </c>
      <c r="F24" s="314">
        <v>1</v>
      </c>
      <c r="G24" s="314">
        <v>1</v>
      </c>
      <c r="H24" s="315">
        <v>1</v>
      </c>
      <c r="I24" s="315">
        <v>1</v>
      </c>
      <c r="J24" s="314">
        <v>1</v>
      </c>
      <c r="K24" s="314">
        <v>1</v>
      </c>
      <c r="L24" s="315"/>
      <c r="M24" s="315"/>
      <c r="N24" s="314"/>
      <c r="O24" s="314"/>
      <c r="P24" s="316">
        <f t="shared" si="0"/>
        <v>3</v>
      </c>
      <c r="Q24" s="317"/>
      <c r="R24" s="317"/>
      <c r="U24" s="301" t="s">
        <v>57</v>
      </c>
      <c r="V24" s="321" t="s">
        <v>71</v>
      </c>
    </row>
    <row r="25" spans="1:25">
      <c r="A25" s="309"/>
      <c r="B25" s="310">
        <v>14</v>
      </c>
      <c r="C25" s="311" t="s">
        <v>72</v>
      </c>
      <c r="D25" s="312"/>
      <c r="E25" s="313"/>
      <c r="F25" s="314">
        <v>3</v>
      </c>
      <c r="G25" s="314">
        <v>3</v>
      </c>
      <c r="H25" s="315">
        <v>3</v>
      </c>
      <c r="I25" s="315">
        <v>3</v>
      </c>
      <c r="J25" s="314">
        <v>3</v>
      </c>
      <c r="K25" s="314">
        <v>3</v>
      </c>
      <c r="L25" s="315">
        <v>3</v>
      </c>
      <c r="M25" s="315">
        <v>3</v>
      </c>
      <c r="N25" s="314">
        <v>3</v>
      </c>
      <c r="O25" s="314">
        <v>3</v>
      </c>
      <c r="P25" s="316">
        <f t="shared" si="0"/>
        <v>15</v>
      </c>
      <c r="Q25" s="317"/>
      <c r="R25" s="317"/>
    </row>
    <row r="26" spans="1:25">
      <c r="A26" s="309"/>
      <c r="B26" s="310">
        <v>15</v>
      </c>
      <c r="C26" s="311" t="s">
        <v>73</v>
      </c>
      <c r="D26" s="312"/>
      <c r="E26" s="313"/>
      <c r="F26" s="314">
        <v>1</v>
      </c>
      <c r="G26" s="314">
        <v>1</v>
      </c>
      <c r="H26" s="315"/>
      <c r="I26" s="315"/>
      <c r="J26" s="314"/>
      <c r="K26" s="314"/>
      <c r="L26" s="315"/>
      <c r="M26" s="315"/>
      <c r="N26" s="314"/>
      <c r="O26" s="314"/>
      <c r="P26" s="316">
        <f t="shared" si="0"/>
        <v>1</v>
      </c>
      <c r="Q26" s="317"/>
      <c r="R26" s="317"/>
    </row>
    <row r="27" spans="1:25">
      <c r="A27" s="309"/>
      <c r="B27" s="310">
        <v>16</v>
      </c>
      <c r="C27" s="311" t="s">
        <v>74</v>
      </c>
      <c r="D27" s="312"/>
      <c r="E27" s="313"/>
      <c r="F27" s="314">
        <v>1</v>
      </c>
      <c r="G27" s="314">
        <v>1</v>
      </c>
      <c r="H27" s="315">
        <v>1</v>
      </c>
      <c r="I27" s="315">
        <v>1</v>
      </c>
      <c r="J27" s="314">
        <v>1</v>
      </c>
      <c r="K27" s="314">
        <v>1</v>
      </c>
      <c r="L27" s="315">
        <v>1</v>
      </c>
      <c r="M27" s="315">
        <v>1</v>
      </c>
      <c r="N27" s="314">
        <v>1</v>
      </c>
      <c r="O27" s="314">
        <v>1</v>
      </c>
      <c r="P27" s="316">
        <f t="shared" si="0"/>
        <v>5</v>
      </c>
      <c r="Q27" s="317"/>
      <c r="R27" s="317"/>
    </row>
    <row r="28" spans="1:25" ht="27" customHeight="1">
      <c r="B28" s="529" t="s">
        <v>75</v>
      </c>
      <c r="C28" s="530"/>
      <c r="D28" s="530"/>
      <c r="E28" s="531"/>
      <c r="F28" s="435">
        <f t="shared" ref="F28:O28" si="1">SUM(F12:F27)</f>
        <v>22</v>
      </c>
      <c r="G28" s="435">
        <f t="shared" si="1"/>
        <v>22</v>
      </c>
      <c r="H28" s="435">
        <f t="shared" si="1"/>
        <v>21</v>
      </c>
      <c r="I28" s="435">
        <f t="shared" si="1"/>
        <v>21</v>
      </c>
      <c r="J28" s="435">
        <f t="shared" si="1"/>
        <v>22</v>
      </c>
      <c r="K28" s="435">
        <f t="shared" si="1"/>
        <v>22</v>
      </c>
      <c r="L28" s="435">
        <f t="shared" si="1"/>
        <v>20</v>
      </c>
      <c r="M28" s="435">
        <f t="shared" si="1"/>
        <v>20</v>
      </c>
      <c r="N28" s="435">
        <f t="shared" si="1"/>
        <v>18</v>
      </c>
      <c r="O28" s="435">
        <f t="shared" si="1"/>
        <v>18</v>
      </c>
      <c r="P28" s="436">
        <f t="shared" si="0"/>
        <v>103</v>
      </c>
      <c r="Q28" s="317"/>
      <c r="R28" s="317"/>
      <c r="T28" s="301"/>
      <c r="U28" s="324"/>
      <c r="X28" s="324"/>
    </row>
    <row r="29" spans="1:25">
      <c r="B29" s="325" t="s">
        <v>76</v>
      </c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7"/>
      <c r="Q29" s="317"/>
      <c r="R29" s="317"/>
      <c r="T29" s="301"/>
      <c r="X29" s="324"/>
    </row>
    <row r="30" spans="1:25">
      <c r="B30" s="328">
        <v>1</v>
      </c>
      <c r="C30" s="318" t="s">
        <v>24</v>
      </c>
      <c r="D30" s="319" t="s">
        <v>53</v>
      </c>
      <c r="E30" s="374"/>
      <c r="F30" s="329"/>
      <c r="G30" s="329"/>
      <c r="H30" s="329"/>
      <c r="I30" s="329"/>
      <c r="J30" s="329">
        <v>1</v>
      </c>
      <c r="K30" s="329">
        <v>1</v>
      </c>
      <c r="L30" s="329">
        <v>1</v>
      </c>
      <c r="M30" s="329">
        <v>1</v>
      </c>
      <c r="N30" s="329">
        <v>1</v>
      </c>
      <c r="O30" s="329">
        <v>1</v>
      </c>
      <c r="P30" s="316">
        <f t="shared" ref="P30:P49" si="2">SUM(F30:O30)/2</f>
        <v>3</v>
      </c>
      <c r="Q30" s="317"/>
      <c r="R30" s="317"/>
      <c r="V30" s="324"/>
      <c r="W30" s="324"/>
      <c r="X30" s="324"/>
    </row>
    <row r="31" spans="1:25">
      <c r="B31" s="330">
        <v>2</v>
      </c>
      <c r="C31" s="318" t="s">
        <v>39</v>
      </c>
      <c r="D31" s="318"/>
      <c r="E31" s="374"/>
      <c r="F31" s="329">
        <v>1</v>
      </c>
      <c r="G31" s="329">
        <v>1</v>
      </c>
      <c r="H31" s="329">
        <v>1</v>
      </c>
      <c r="I31" s="329">
        <v>1</v>
      </c>
      <c r="J31" s="329">
        <v>1</v>
      </c>
      <c r="K31" s="329">
        <v>1</v>
      </c>
      <c r="L31" s="329">
        <v>1</v>
      </c>
      <c r="M31" s="329">
        <v>1</v>
      </c>
      <c r="N31" s="329">
        <v>1</v>
      </c>
      <c r="O31" s="329">
        <v>1</v>
      </c>
      <c r="P31" s="316">
        <f t="shared" si="2"/>
        <v>5</v>
      </c>
      <c r="S31" s="317"/>
      <c r="W31" s="324"/>
      <c r="X31" s="324"/>
    </row>
    <row r="32" spans="1:25" ht="15" customHeight="1">
      <c r="B32" s="538" t="s">
        <v>82</v>
      </c>
      <c r="C32" s="538"/>
      <c r="D32" s="538"/>
      <c r="E32" s="538"/>
      <c r="F32" s="331">
        <f>SUM(F30:F31)</f>
        <v>1</v>
      </c>
      <c r="G32" s="331">
        <f t="shared" ref="G32:O32" si="3">SUM(G30:G31)</f>
        <v>1</v>
      </c>
      <c r="H32" s="331">
        <f t="shared" si="3"/>
        <v>1</v>
      </c>
      <c r="I32" s="331">
        <f t="shared" si="3"/>
        <v>1</v>
      </c>
      <c r="J32" s="331">
        <f t="shared" si="3"/>
        <v>2</v>
      </c>
      <c r="K32" s="331">
        <f t="shared" si="3"/>
        <v>2</v>
      </c>
      <c r="L32" s="331">
        <f t="shared" si="3"/>
        <v>2</v>
      </c>
      <c r="M32" s="331">
        <f t="shared" si="3"/>
        <v>2</v>
      </c>
      <c r="N32" s="331">
        <f t="shared" si="3"/>
        <v>2</v>
      </c>
      <c r="O32" s="331">
        <f t="shared" si="3"/>
        <v>2</v>
      </c>
      <c r="P32" s="331">
        <f t="shared" si="2"/>
        <v>8</v>
      </c>
      <c r="R32" s="437"/>
      <c r="S32" s="437"/>
      <c r="T32" s="437"/>
      <c r="U32" s="437"/>
      <c r="V32" s="437"/>
      <c r="W32" s="324"/>
      <c r="X32" s="324"/>
    </row>
    <row r="33" spans="1:26">
      <c r="A33" s="332"/>
      <c r="B33" s="539">
        <v>17</v>
      </c>
      <c r="C33" s="540" t="s">
        <v>83</v>
      </c>
      <c r="D33" s="540"/>
      <c r="E33" s="195" t="s">
        <v>27</v>
      </c>
      <c r="F33" s="334"/>
      <c r="G33" s="334"/>
      <c r="H33" s="335"/>
      <c r="I33" s="335"/>
      <c r="J33" s="334">
        <v>1</v>
      </c>
      <c r="K33" s="334">
        <v>1</v>
      </c>
      <c r="L33" s="335"/>
      <c r="M33" s="335"/>
      <c r="N33" s="334"/>
      <c r="O33" s="334"/>
      <c r="P33" s="316">
        <f t="shared" si="2"/>
        <v>1</v>
      </c>
      <c r="R33" s="437"/>
      <c r="S33" s="437"/>
      <c r="T33" s="437"/>
      <c r="U33" s="437"/>
      <c r="V33" s="437"/>
    </row>
    <row r="34" spans="1:26">
      <c r="A34" s="332">
        <f>LEN(C33)</f>
        <v>19</v>
      </c>
      <c r="B34" s="539"/>
      <c r="C34" s="540"/>
      <c r="D34" s="540"/>
      <c r="E34" s="195" t="s">
        <v>247</v>
      </c>
      <c r="F34" s="334"/>
      <c r="G34" s="334"/>
      <c r="H34" s="335"/>
      <c r="I34" s="335"/>
      <c r="J34" s="334"/>
      <c r="K34" s="334"/>
      <c r="L34" s="335">
        <v>2</v>
      </c>
      <c r="M34" s="335">
        <v>2</v>
      </c>
      <c r="N34" s="334"/>
      <c r="O34" s="334"/>
      <c r="P34" s="316">
        <f t="shared" si="2"/>
        <v>2</v>
      </c>
      <c r="R34" s="437"/>
      <c r="S34" s="437"/>
      <c r="T34" s="437"/>
      <c r="U34" s="437"/>
      <c r="V34" s="437"/>
      <c r="W34" s="321"/>
      <c r="X34" s="321"/>
      <c r="Y34" s="321"/>
      <c r="Z34" s="321"/>
    </row>
    <row r="35" spans="1:26">
      <c r="A35" s="332">
        <f t="shared" ref="A35:A36" si="4">LEN(C34)</f>
        <v>0</v>
      </c>
      <c r="B35" s="539">
        <v>18</v>
      </c>
      <c r="C35" s="541" t="s">
        <v>84</v>
      </c>
      <c r="D35" s="541"/>
      <c r="E35" s="195" t="s">
        <v>27</v>
      </c>
      <c r="F35" s="334">
        <v>1</v>
      </c>
      <c r="G35" s="334">
        <v>1</v>
      </c>
      <c r="H35" s="336">
        <v>1</v>
      </c>
      <c r="I35" s="336">
        <v>1</v>
      </c>
      <c r="J35" s="334"/>
      <c r="K35" s="334"/>
      <c r="L35" s="336"/>
      <c r="M35" s="336"/>
      <c r="N35" s="334"/>
      <c r="O35" s="334"/>
      <c r="P35" s="316">
        <f t="shared" si="2"/>
        <v>2</v>
      </c>
      <c r="R35" s="437"/>
      <c r="S35" s="437"/>
      <c r="T35" s="437"/>
      <c r="U35" s="437"/>
      <c r="V35" s="437"/>
    </row>
    <row r="36" spans="1:26">
      <c r="A36" s="332">
        <f t="shared" si="4"/>
        <v>20</v>
      </c>
      <c r="B36" s="539">
        <v>19</v>
      </c>
      <c r="C36" s="541"/>
      <c r="D36" s="541"/>
      <c r="E36" s="195" t="s">
        <v>247</v>
      </c>
      <c r="F36" s="334"/>
      <c r="G36" s="334"/>
      <c r="H36" s="336"/>
      <c r="I36" s="336"/>
      <c r="J36" s="334">
        <v>1</v>
      </c>
      <c r="K36" s="334">
        <v>1</v>
      </c>
      <c r="L36" s="336">
        <v>1</v>
      </c>
      <c r="M36" s="336">
        <v>1</v>
      </c>
      <c r="N36" s="334"/>
      <c r="O36" s="334"/>
      <c r="P36" s="316">
        <f t="shared" si="2"/>
        <v>2</v>
      </c>
      <c r="R36" s="437"/>
      <c r="S36" s="437"/>
      <c r="T36" s="437"/>
      <c r="U36" s="437"/>
      <c r="V36" s="437"/>
    </row>
    <row r="37" spans="1:26">
      <c r="A37" s="332">
        <f>LEN(C37)</f>
        <v>31</v>
      </c>
      <c r="B37" s="333">
        <v>20</v>
      </c>
      <c r="C37" s="537" t="s">
        <v>87</v>
      </c>
      <c r="D37" s="537"/>
      <c r="E37" s="195" t="s">
        <v>27</v>
      </c>
      <c r="F37" s="334"/>
      <c r="G37" s="334"/>
      <c r="H37" s="336">
        <v>3</v>
      </c>
      <c r="I37" s="336">
        <v>3</v>
      </c>
      <c r="J37" s="334"/>
      <c r="K37" s="334"/>
      <c r="L37" s="381"/>
      <c r="M37" s="381"/>
      <c r="N37" s="334"/>
      <c r="O37" s="334"/>
      <c r="P37" s="316">
        <f t="shared" si="2"/>
        <v>3</v>
      </c>
      <c r="R37" s="437"/>
      <c r="S37" s="437"/>
      <c r="T37" s="437"/>
      <c r="U37" s="437"/>
      <c r="V37" s="437"/>
      <c r="W37" s="296">
        <f>SUM(S37,QV4239,S39,S46,S47,S49,S33,S35,S36)</f>
        <v>0</v>
      </c>
      <c r="X37" s="332" t="s">
        <v>249</v>
      </c>
    </row>
    <row r="38" spans="1:26">
      <c r="A38" s="332">
        <f t="shared" ref="A38:A41" si="5">LEN(C38)</f>
        <v>11</v>
      </c>
      <c r="B38" s="333">
        <v>21</v>
      </c>
      <c r="C38" s="537" t="s">
        <v>89</v>
      </c>
      <c r="D38" s="537"/>
      <c r="E38" s="195" t="s">
        <v>27</v>
      </c>
      <c r="F38" s="334">
        <v>3</v>
      </c>
      <c r="G38" s="334">
        <v>3</v>
      </c>
      <c r="H38" s="336"/>
      <c r="I38" s="381"/>
      <c r="J38" s="376"/>
      <c r="K38" s="334"/>
      <c r="L38" s="381"/>
      <c r="M38" s="381"/>
      <c r="N38" s="376"/>
      <c r="O38" s="334"/>
      <c r="P38" s="316">
        <f t="shared" si="2"/>
        <v>3</v>
      </c>
      <c r="R38" s="437"/>
      <c r="S38" s="437"/>
      <c r="T38" s="437"/>
      <c r="U38" s="437"/>
      <c r="V38" s="437"/>
      <c r="W38" s="296">
        <f>SUM(S40,S41,S43,S44,S45,S34)</f>
        <v>0</v>
      </c>
      <c r="X38" s="332" t="s">
        <v>250</v>
      </c>
    </row>
    <row r="39" spans="1:26">
      <c r="A39" s="332">
        <f t="shared" si="5"/>
        <v>33</v>
      </c>
      <c r="B39" s="333">
        <v>22</v>
      </c>
      <c r="C39" s="542" t="s">
        <v>90</v>
      </c>
      <c r="D39" s="542"/>
      <c r="E39" s="195" t="s">
        <v>27</v>
      </c>
      <c r="F39" s="334">
        <v>2</v>
      </c>
      <c r="G39" s="334">
        <v>2</v>
      </c>
      <c r="H39" s="336">
        <v>2</v>
      </c>
      <c r="I39" s="336">
        <v>2</v>
      </c>
      <c r="J39" s="334"/>
      <c r="K39" s="334"/>
      <c r="L39" s="336"/>
      <c r="M39" s="336"/>
      <c r="N39" s="334"/>
      <c r="O39" s="334"/>
      <c r="P39" s="316">
        <f t="shared" si="2"/>
        <v>4</v>
      </c>
      <c r="R39" s="437"/>
      <c r="S39" s="437"/>
      <c r="T39" s="437"/>
      <c r="U39" s="437"/>
      <c r="V39" s="437"/>
      <c r="X39" s="332" t="s">
        <v>249</v>
      </c>
    </row>
    <row r="40" spans="1:26">
      <c r="A40" s="332">
        <f t="shared" si="5"/>
        <v>28</v>
      </c>
      <c r="B40" s="333">
        <v>23</v>
      </c>
      <c r="C40" s="537" t="s">
        <v>252</v>
      </c>
      <c r="D40" s="537"/>
      <c r="E40" s="195" t="s">
        <v>247</v>
      </c>
      <c r="F40" s="376">
        <v>2</v>
      </c>
      <c r="G40" s="376">
        <v>2</v>
      </c>
      <c r="H40" s="336">
        <v>2</v>
      </c>
      <c r="I40" s="336">
        <v>2</v>
      </c>
      <c r="J40" s="334"/>
      <c r="K40" s="334"/>
      <c r="L40" s="336"/>
      <c r="M40" s="336"/>
      <c r="N40" s="334"/>
      <c r="O40" s="334"/>
      <c r="P40" s="316">
        <f t="shared" si="2"/>
        <v>4</v>
      </c>
      <c r="R40" s="437"/>
      <c r="S40" s="437"/>
      <c r="T40" s="437"/>
      <c r="U40" s="437"/>
      <c r="V40" s="437"/>
      <c r="X40" s="332" t="s">
        <v>251</v>
      </c>
    </row>
    <row r="41" spans="1:26">
      <c r="A41" s="332">
        <f t="shared" si="5"/>
        <v>23</v>
      </c>
      <c r="B41" s="333">
        <v>24</v>
      </c>
      <c r="C41" s="537" t="s">
        <v>254</v>
      </c>
      <c r="D41" s="537"/>
      <c r="E41" s="195" t="s">
        <v>247</v>
      </c>
      <c r="F41" s="334"/>
      <c r="G41" s="334"/>
      <c r="H41" s="336">
        <v>1</v>
      </c>
      <c r="I41" s="336">
        <v>1</v>
      </c>
      <c r="J41" s="334">
        <v>2</v>
      </c>
      <c r="K41" s="334">
        <v>2</v>
      </c>
      <c r="L41" s="336">
        <v>2</v>
      </c>
      <c r="M41" s="336">
        <v>2</v>
      </c>
      <c r="N41" s="334"/>
      <c r="O41" s="334"/>
      <c r="P41" s="316">
        <f t="shared" si="2"/>
        <v>5</v>
      </c>
      <c r="R41" s="437"/>
      <c r="S41" s="437"/>
      <c r="T41" s="437"/>
      <c r="U41" s="437"/>
      <c r="V41" s="437"/>
      <c r="X41" s="332" t="s">
        <v>253</v>
      </c>
    </row>
    <row r="42" spans="1:26">
      <c r="A42" s="332"/>
      <c r="B42" s="430" t="s">
        <v>91</v>
      </c>
      <c r="C42" s="431"/>
      <c r="D42" s="432"/>
      <c r="E42" s="323"/>
      <c r="F42" s="323">
        <f t="shared" ref="F42:O42" si="6">SUM(F33:F41)</f>
        <v>8</v>
      </c>
      <c r="G42" s="323">
        <f t="shared" si="6"/>
        <v>8</v>
      </c>
      <c r="H42" s="323">
        <f t="shared" si="6"/>
        <v>9</v>
      </c>
      <c r="I42" s="323">
        <f t="shared" si="6"/>
        <v>9</v>
      </c>
      <c r="J42" s="323">
        <f t="shared" si="6"/>
        <v>4</v>
      </c>
      <c r="K42" s="323">
        <f t="shared" si="6"/>
        <v>4</v>
      </c>
      <c r="L42" s="323">
        <f t="shared" si="6"/>
        <v>5</v>
      </c>
      <c r="M42" s="323">
        <f t="shared" si="6"/>
        <v>5</v>
      </c>
      <c r="N42" s="323">
        <f t="shared" si="6"/>
        <v>0</v>
      </c>
      <c r="O42" s="323">
        <f t="shared" si="6"/>
        <v>0</v>
      </c>
      <c r="P42" s="323">
        <f t="shared" si="2"/>
        <v>26</v>
      </c>
      <c r="R42" s="437"/>
      <c r="S42" s="437"/>
      <c r="T42" s="437"/>
      <c r="U42" s="437"/>
      <c r="V42" s="437"/>
    </row>
    <row r="43" spans="1:26">
      <c r="A43" s="332">
        <f>LEN(C43)</f>
        <v>32</v>
      </c>
      <c r="B43" s="333">
        <v>26</v>
      </c>
      <c r="C43" s="537" t="s">
        <v>256</v>
      </c>
      <c r="D43" s="537"/>
      <c r="E43" s="380" t="s">
        <v>247</v>
      </c>
      <c r="F43" s="334"/>
      <c r="G43" s="334"/>
      <c r="H43" s="336"/>
      <c r="I43" s="336"/>
      <c r="J43" s="334">
        <v>2</v>
      </c>
      <c r="K43" s="334">
        <v>2</v>
      </c>
      <c r="L43" s="336">
        <v>3</v>
      </c>
      <c r="M43" s="336">
        <v>3</v>
      </c>
      <c r="N43" s="334"/>
      <c r="O43" s="334"/>
      <c r="P43" s="316">
        <f t="shared" si="2"/>
        <v>5</v>
      </c>
      <c r="R43" s="437"/>
      <c r="S43" s="437"/>
      <c r="T43" s="437"/>
      <c r="U43" s="437"/>
      <c r="V43" s="437"/>
      <c r="X43" s="332" t="s">
        <v>255</v>
      </c>
    </row>
    <row r="44" spans="1:26">
      <c r="A44" s="332">
        <f t="shared" ref="A44:A50" si="7">LEN(C44)</f>
        <v>29</v>
      </c>
      <c r="B44" s="333">
        <v>27</v>
      </c>
      <c r="C44" s="537" t="s">
        <v>258</v>
      </c>
      <c r="D44" s="537"/>
      <c r="E44" s="380" t="s">
        <v>247</v>
      </c>
      <c r="F44" s="334"/>
      <c r="G44" s="334"/>
      <c r="H44" s="336"/>
      <c r="I44" s="336"/>
      <c r="J44" s="334"/>
      <c r="K44" s="334"/>
      <c r="L44" s="336">
        <v>3</v>
      </c>
      <c r="M44" s="336">
        <v>3</v>
      </c>
      <c r="N44" s="334">
        <v>4</v>
      </c>
      <c r="O44" s="334"/>
      <c r="P44" s="316">
        <f t="shared" si="2"/>
        <v>5</v>
      </c>
      <c r="R44" s="437"/>
      <c r="S44" s="437"/>
      <c r="T44" s="437"/>
      <c r="U44" s="437"/>
      <c r="V44" s="437"/>
      <c r="X44" s="332" t="s">
        <v>257</v>
      </c>
    </row>
    <row r="45" spans="1:26">
      <c r="A45" s="332">
        <f t="shared" si="7"/>
        <v>38</v>
      </c>
      <c r="B45" s="333">
        <v>28</v>
      </c>
      <c r="C45" s="537" t="s">
        <v>260</v>
      </c>
      <c r="D45" s="537"/>
      <c r="E45" s="380" t="s">
        <v>247</v>
      </c>
      <c r="F45" s="334"/>
      <c r="G45" s="334"/>
      <c r="H45" s="336"/>
      <c r="I45" s="336"/>
      <c r="J45" s="334">
        <v>2</v>
      </c>
      <c r="K45" s="334">
        <v>2</v>
      </c>
      <c r="L45" s="336">
        <v>2</v>
      </c>
      <c r="M45" s="336">
        <v>2</v>
      </c>
      <c r="N45" s="334">
        <v>3</v>
      </c>
      <c r="O45" s="375"/>
      <c r="P45" s="316">
        <f t="shared" si="2"/>
        <v>5.5</v>
      </c>
      <c r="R45" s="437"/>
      <c r="S45" s="437"/>
      <c r="T45" s="437"/>
      <c r="U45" s="437"/>
      <c r="V45" s="437"/>
      <c r="X45" s="332" t="s">
        <v>259</v>
      </c>
    </row>
    <row r="46" spans="1:26">
      <c r="A46" s="332">
        <f t="shared" si="7"/>
        <v>43</v>
      </c>
      <c r="B46" s="333">
        <v>29</v>
      </c>
      <c r="C46" s="544" t="s">
        <v>95</v>
      </c>
      <c r="D46" s="544"/>
      <c r="E46" s="380" t="s">
        <v>27</v>
      </c>
      <c r="F46" s="376"/>
      <c r="G46" s="334"/>
      <c r="H46" s="336">
        <v>2</v>
      </c>
      <c r="I46" s="377">
        <v>2</v>
      </c>
      <c r="J46" s="375">
        <v>4</v>
      </c>
      <c r="K46" s="375">
        <v>4</v>
      </c>
      <c r="L46" s="378"/>
      <c r="M46" s="378"/>
      <c r="N46" s="375"/>
      <c r="O46" s="376"/>
      <c r="P46" s="316">
        <f t="shared" si="2"/>
        <v>6</v>
      </c>
      <c r="R46" s="437"/>
      <c r="S46" s="437"/>
      <c r="T46" s="437"/>
      <c r="U46" s="437"/>
      <c r="V46" s="437"/>
      <c r="X46" s="332" t="s">
        <v>261</v>
      </c>
    </row>
    <row r="47" spans="1:26">
      <c r="A47" s="332">
        <f t="shared" si="7"/>
        <v>20</v>
      </c>
      <c r="B47" s="333">
        <v>30</v>
      </c>
      <c r="C47" s="544" t="s">
        <v>96</v>
      </c>
      <c r="D47" s="544"/>
      <c r="E47" s="380" t="s">
        <v>27</v>
      </c>
      <c r="F47" s="376">
        <v>3</v>
      </c>
      <c r="G47" s="376">
        <v>3</v>
      </c>
      <c r="H47" s="377">
        <v>2</v>
      </c>
      <c r="I47" s="377">
        <v>2</v>
      </c>
      <c r="J47" s="379"/>
      <c r="K47" s="376"/>
      <c r="L47" s="378"/>
      <c r="M47" s="378"/>
      <c r="N47" s="375"/>
      <c r="O47" s="376"/>
      <c r="P47" s="316">
        <f t="shared" si="2"/>
        <v>5</v>
      </c>
      <c r="R47" s="437"/>
      <c r="S47" s="437"/>
      <c r="T47" s="437"/>
      <c r="U47" s="437"/>
      <c r="V47" s="437"/>
      <c r="X47" s="332" t="s">
        <v>262</v>
      </c>
    </row>
    <row r="48" spans="1:26">
      <c r="A48" s="332"/>
      <c r="B48" s="446">
        <v>31</v>
      </c>
      <c r="C48" s="718" t="s">
        <v>316</v>
      </c>
      <c r="D48" s="719"/>
      <c r="E48" s="457" t="s">
        <v>327</v>
      </c>
      <c r="F48" s="79"/>
      <c r="G48" s="79"/>
      <c r="H48" s="79"/>
      <c r="I48" s="79"/>
      <c r="J48" s="79"/>
      <c r="K48" s="79"/>
      <c r="L48" s="79"/>
      <c r="M48" s="79"/>
      <c r="N48" s="79"/>
      <c r="O48" s="458">
        <v>3</v>
      </c>
      <c r="P48" s="21">
        <f t="shared" si="2"/>
        <v>1.5</v>
      </c>
      <c r="R48" s="437"/>
      <c r="S48" s="437"/>
      <c r="T48" s="437"/>
      <c r="U48" s="437"/>
      <c r="V48" s="437"/>
      <c r="X48" s="332"/>
    </row>
    <row r="49" spans="1:25">
      <c r="A49" s="332">
        <f t="shared" si="7"/>
        <v>40</v>
      </c>
      <c r="B49" s="333">
        <v>32</v>
      </c>
      <c r="C49" s="720" t="s">
        <v>317</v>
      </c>
      <c r="D49" s="517"/>
      <c r="E49" s="457" t="s">
        <v>327</v>
      </c>
      <c r="F49" s="79"/>
      <c r="G49" s="79"/>
      <c r="H49" s="79"/>
      <c r="I49" s="79"/>
      <c r="J49" s="79"/>
      <c r="K49" s="79"/>
      <c r="L49" s="79"/>
      <c r="M49" s="79"/>
      <c r="N49" s="79"/>
      <c r="O49" s="192">
        <v>4</v>
      </c>
      <c r="P49" s="21">
        <f t="shared" si="2"/>
        <v>2</v>
      </c>
      <c r="R49" s="437"/>
      <c r="S49" s="437"/>
      <c r="T49" s="437"/>
      <c r="U49" s="437"/>
      <c r="V49" s="437"/>
      <c r="X49" s="332" t="s">
        <v>263</v>
      </c>
    </row>
    <row r="50" spans="1:25">
      <c r="A50" s="332">
        <f t="shared" si="7"/>
        <v>17</v>
      </c>
      <c r="B50" s="547">
        <v>33</v>
      </c>
      <c r="C50" s="545" t="s">
        <v>97</v>
      </c>
      <c r="D50" s="545"/>
      <c r="E50" s="380" t="s">
        <v>247</v>
      </c>
      <c r="F50" s="338"/>
      <c r="G50" s="338"/>
      <c r="H50" s="338"/>
      <c r="I50" s="338"/>
      <c r="J50" s="338"/>
      <c r="K50" s="338"/>
      <c r="L50" s="338"/>
      <c r="M50" s="338" t="s">
        <v>98</v>
      </c>
      <c r="N50" s="338"/>
      <c r="O50" s="338"/>
      <c r="P50" s="338"/>
      <c r="Q50" s="317"/>
      <c r="R50" s="437"/>
      <c r="S50" s="437"/>
      <c r="T50" s="437"/>
      <c r="U50" s="437"/>
      <c r="V50" s="437"/>
    </row>
    <row r="51" spans="1:25">
      <c r="A51" s="332"/>
      <c r="B51" s="548"/>
      <c r="C51" s="545"/>
      <c r="D51" s="545"/>
      <c r="E51" s="380" t="s">
        <v>27</v>
      </c>
      <c r="F51" s="338"/>
      <c r="G51" s="338"/>
      <c r="H51" s="338"/>
      <c r="I51" s="338"/>
      <c r="J51" s="338"/>
      <c r="K51" s="338" t="s">
        <v>98</v>
      </c>
      <c r="L51" s="338"/>
      <c r="M51" s="338"/>
      <c r="N51" s="338"/>
      <c r="O51" s="338"/>
      <c r="P51" s="329"/>
      <c r="Q51" s="317"/>
      <c r="R51" s="437"/>
      <c r="S51" s="437"/>
      <c r="T51" s="437"/>
      <c r="U51" s="437"/>
      <c r="V51" s="437"/>
    </row>
    <row r="52" spans="1:25">
      <c r="B52" s="339" t="s">
        <v>99</v>
      </c>
      <c r="C52" s="340"/>
      <c r="D52" s="337"/>
      <c r="E52" s="337"/>
      <c r="F52" s="341">
        <f t="shared" ref="F52:O52" si="8">SUM(F43:F49)</f>
        <v>3</v>
      </c>
      <c r="G52" s="341">
        <f t="shared" si="8"/>
        <v>3</v>
      </c>
      <c r="H52" s="341">
        <f t="shared" si="8"/>
        <v>4</v>
      </c>
      <c r="I52" s="341">
        <f t="shared" si="8"/>
        <v>4</v>
      </c>
      <c r="J52" s="341">
        <f t="shared" si="8"/>
        <v>8</v>
      </c>
      <c r="K52" s="341">
        <f t="shared" si="8"/>
        <v>8</v>
      </c>
      <c r="L52" s="341">
        <f t="shared" si="8"/>
        <v>8</v>
      </c>
      <c r="M52" s="341">
        <f t="shared" si="8"/>
        <v>8</v>
      </c>
      <c r="N52" s="341">
        <f t="shared" si="8"/>
        <v>7</v>
      </c>
      <c r="O52" s="341">
        <f t="shared" si="8"/>
        <v>7</v>
      </c>
      <c r="P52" s="323">
        <f>SUM(F52:O52)/2</f>
        <v>30</v>
      </c>
      <c r="Q52" s="317"/>
      <c r="R52" s="437"/>
      <c r="S52" s="437"/>
      <c r="T52" s="437"/>
      <c r="U52" s="437"/>
      <c r="V52" s="437"/>
    </row>
    <row r="53" spans="1:25">
      <c r="B53" s="342" t="s">
        <v>107</v>
      </c>
      <c r="C53" s="343"/>
      <c r="D53" s="344"/>
      <c r="E53" s="344"/>
      <c r="F53" s="345">
        <f t="shared" ref="F53:O53" si="9">SUM(F52,F42)</f>
        <v>11</v>
      </c>
      <c r="G53" s="345">
        <f t="shared" si="9"/>
        <v>11</v>
      </c>
      <c r="H53" s="345">
        <f t="shared" si="9"/>
        <v>13</v>
      </c>
      <c r="I53" s="345">
        <f t="shared" si="9"/>
        <v>13</v>
      </c>
      <c r="J53" s="345">
        <f t="shared" si="9"/>
        <v>12</v>
      </c>
      <c r="K53" s="345">
        <f t="shared" si="9"/>
        <v>12</v>
      </c>
      <c r="L53" s="345">
        <f t="shared" si="9"/>
        <v>13</v>
      </c>
      <c r="M53" s="345">
        <f t="shared" si="9"/>
        <v>13</v>
      </c>
      <c r="N53" s="345">
        <f t="shared" si="9"/>
        <v>7</v>
      </c>
      <c r="O53" s="345">
        <f t="shared" si="9"/>
        <v>7</v>
      </c>
      <c r="P53" s="346">
        <f>SUM(F53:O53)/2</f>
        <v>56</v>
      </c>
      <c r="Q53" s="317"/>
      <c r="R53" s="317"/>
    </row>
    <row r="54" spans="1:25">
      <c r="B54" s="546" t="s">
        <v>113</v>
      </c>
      <c r="C54" s="546"/>
      <c r="D54" s="546"/>
      <c r="E54" s="546"/>
      <c r="F54" s="347">
        <v>11</v>
      </c>
      <c r="G54" s="347">
        <v>11</v>
      </c>
      <c r="H54" s="348">
        <v>13</v>
      </c>
      <c r="I54" s="348">
        <v>13</v>
      </c>
      <c r="J54" s="348">
        <v>12</v>
      </c>
      <c r="K54" s="348">
        <v>12</v>
      </c>
      <c r="L54" s="348">
        <v>13</v>
      </c>
      <c r="M54" s="348">
        <v>13</v>
      </c>
      <c r="N54" s="349">
        <v>7</v>
      </c>
      <c r="O54" s="350">
        <v>7</v>
      </c>
      <c r="P54" s="351">
        <f>SUM(F54:O54)/2</f>
        <v>56</v>
      </c>
      <c r="Q54" s="317"/>
      <c r="R54" s="317"/>
    </row>
    <row r="55" spans="1:25">
      <c r="A55" s="298"/>
      <c r="B55" s="535" t="s">
        <v>115</v>
      </c>
      <c r="C55" s="535"/>
      <c r="D55" s="535"/>
      <c r="E55" s="535"/>
      <c r="F55" s="352"/>
      <c r="G55" s="352"/>
      <c r="H55" s="352"/>
      <c r="I55" s="352"/>
      <c r="J55" s="352"/>
      <c r="K55" s="352" t="s">
        <v>27</v>
      </c>
      <c r="L55" s="352"/>
      <c r="M55" s="352"/>
      <c r="N55" s="352" t="s">
        <v>247</v>
      </c>
      <c r="O55" s="352"/>
      <c r="P55" s="353">
        <v>2</v>
      </c>
      <c r="Q55" s="317"/>
      <c r="R55" s="317"/>
    </row>
    <row r="56" spans="1:25">
      <c r="B56" s="354" t="s">
        <v>116</v>
      </c>
      <c r="C56" s="355"/>
      <c r="D56" s="355"/>
      <c r="E56" s="356"/>
      <c r="F56" s="357">
        <f t="shared" ref="F56:O56" si="10">F53+F28</f>
        <v>33</v>
      </c>
      <c r="G56" s="357">
        <f t="shared" si="10"/>
        <v>33</v>
      </c>
      <c r="H56" s="357">
        <f t="shared" si="10"/>
        <v>34</v>
      </c>
      <c r="I56" s="357">
        <f t="shared" si="10"/>
        <v>34</v>
      </c>
      <c r="J56" s="357">
        <f t="shared" si="10"/>
        <v>34</v>
      </c>
      <c r="K56" s="357">
        <f t="shared" si="10"/>
        <v>34</v>
      </c>
      <c r="L56" s="357">
        <f t="shared" si="10"/>
        <v>33</v>
      </c>
      <c r="M56" s="357">
        <f t="shared" si="10"/>
        <v>33</v>
      </c>
      <c r="N56" s="357">
        <f t="shared" si="10"/>
        <v>25</v>
      </c>
      <c r="O56" s="357">
        <f t="shared" si="10"/>
        <v>25</v>
      </c>
      <c r="P56" s="358">
        <f>SUM(F56:O56)</f>
        <v>318</v>
      </c>
      <c r="Q56" s="317"/>
      <c r="R56" s="317"/>
      <c r="S56" s="433">
        <f>(P52/P53)*100</f>
        <v>53.571428571428569</v>
      </c>
      <c r="T56" s="296" t="s">
        <v>111</v>
      </c>
    </row>
    <row r="57" spans="1:25" ht="26.25" customHeight="1">
      <c r="B57" s="549" t="s">
        <v>59</v>
      </c>
      <c r="C57" s="550"/>
      <c r="D57" s="550"/>
      <c r="E57" s="551"/>
      <c r="F57" s="438">
        <f t="shared" ref="F57:O57" si="11">F56+F32</f>
        <v>34</v>
      </c>
      <c r="G57" s="438">
        <f t="shared" si="11"/>
        <v>34</v>
      </c>
      <c r="H57" s="439">
        <f t="shared" si="11"/>
        <v>35</v>
      </c>
      <c r="I57" s="439">
        <f t="shared" si="11"/>
        <v>35</v>
      </c>
      <c r="J57" s="438">
        <f t="shared" si="11"/>
        <v>36</v>
      </c>
      <c r="K57" s="438">
        <f t="shared" si="11"/>
        <v>36</v>
      </c>
      <c r="L57" s="439">
        <f t="shared" si="11"/>
        <v>35</v>
      </c>
      <c r="M57" s="439">
        <f t="shared" si="11"/>
        <v>35</v>
      </c>
      <c r="N57" s="438">
        <f t="shared" si="11"/>
        <v>27</v>
      </c>
      <c r="O57" s="438">
        <f t="shared" si="11"/>
        <v>27</v>
      </c>
      <c r="P57" s="434">
        <f>SUM(F57:O57)/2</f>
        <v>167</v>
      </c>
      <c r="Q57" s="317"/>
      <c r="R57" s="317"/>
    </row>
    <row r="58" spans="1:25" ht="24.9" customHeight="1">
      <c r="B58" s="552"/>
      <c r="C58" s="504" t="s">
        <v>300</v>
      </c>
      <c r="D58" s="553" t="s">
        <v>118</v>
      </c>
      <c r="E58" s="553"/>
      <c r="F58" s="359">
        <v>1</v>
      </c>
      <c r="G58" s="360">
        <v>1</v>
      </c>
      <c r="H58" s="360">
        <v>1</v>
      </c>
      <c r="I58" s="360">
        <v>1</v>
      </c>
      <c r="J58" s="360"/>
      <c r="K58" s="360"/>
      <c r="L58" s="360"/>
      <c r="M58" s="360"/>
      <c r="N58" s="360">
        <v>1</v>
      </c>
      <c r="O58" s="360">
        <v>1</v>
      </c>
      <c r="P58" s="560">
        <f>SUM(F58:O59)/2</f>
        <v>4</v>
      </c>
      <c r="Q58" s="317"/>
      <c r="R58" s="317"/>
      <c r="S58" s="298"/>
      <c r="T58" s="298"/>
    </row>
    <row r="59" spans="1:25">
      <c r="B59" s="552"/>
      <c r="C59" s="471"/>
      <c r="D59" s="543" t="s">
        <v>39</v>
      </c>
      <c r="E59" s="543"/>
      <c r="F59" s="361"/>
      <c r="G59" s="362"/>
      <c r="H59" s="362"/>
      <c r="I59" s="362"/>
      <c r="J59" s="362"/>
      <c r="K59" s="362"/>
      <c r="L59" s="362"/>
      <c r="M59" s="362"/>
      <c r="N59" s="362">
        <v>1</v>
      </c>
      <c r="O59" s="362">
        <v>1</v>
      </c>
      <c r="P59" s="560"/>
      <c r="Q59" s="298"/>
      <c r="R59" s="298"/>
    </row>
    <row r="60" spans="1:25">
      <c r="B60" s="330">
        <v>1</v>
      </c>
      <c r="C60" s="555" t="s">
        <v>119</v>
      </c>
      <c r="D60" s="555"/>
      <c r="E60" s="555"/>
      <c r="F60" s="363">
        <v>2</v>
      </c>
      <c r="G60" s="363">
        <v>2</v>
      </c>
      <c r="H60" s="363">
        <v>2</v>
      </c>
      <c r="I60" s="363">
        <v>2</v>
      </c>
      <c r="J60" s="363">
        <v>2</v>
      </c>
      <c r="K60" s="363">
        <v>2</v>
      </c>
      <c r="L60" s="363">
        <v>2</v>
      </c>
      <c r="M60" s="363">
        <v>2</v>
      </c>
      <c r="N60" s="363">
        <v>2</v>
      </c>
      <c r="O60" s="363">
        <v>2</v>
      </c>
      <c r="P60" s="364" t="s">
        <v>120</v>
      </c>
      <c r="Q60" s="298"/>
      <c r="R60" s="298"/>
    </row>
    <row r="61" spans="1:25">
      <c r="B61" s="330">
        <v>2</v>
      </c>
      <c r="C61" s="555" t="s">
        <v>121</v>
      </c>
      <c r="D61" s="555"/>
      <c r="E61" s="555"/>
      <c r="F61" s="363">
        <v>0.5</v>
      </c>
      <c r="G61" s="363"/>
      <c r="H61" s="363">
        <v>0.5</v>
      </c>
      <c r="I61" s="363"/>
      <c r="J61" s="363">
        <v>0.5</v>
      </c>
      <c r="K61" s="363"/>
      <c r="L61" s="363"/>
      <c r="M61" s="365"/>
      <c r="N61" s="366"/>
      <c r="O61" s="366"/>
      <c r="P61" s="364" t="s">
        <v>120</v>
      </c>
      <c r="Q61" s="298"/>
      <c r="R61" s="298"/>
      <c r="U61" s="298"/>
    </row>
    <row r="62" spans="1:25">
      <c r="B62" s="330">
        <v>3</v>
      </c>
      <c r="C62" s="555" t="s">
        <v>122</v>
      </c>
      <c r="D62" s="555"/>
      <c r="E62" s="555"/>
      <c r="F62" s="363"/>
      <c r="G62" s="363"/>
      <c r="H62" s="363"/>
      <c r="I62" s="363"/>
      <c r="J62" s="363"/>
      <c r="K62" s="363"/>
      <c r="L62" s="363"/>
      <c r="M62" s="365"/>
      <c r="N62" s="366"/>
      <c r="O62" s="366"/>
      <c r="P62" s="364" t="s">
        <v>120</v>
      </c>
      <c r="Q62" s="298"/>
      <c r="R62" s="298"/>
      <c r="V62" s="298"/>
      <c r="W62" s="298"/>
      <c r="X62" s="298"/>
      <c r="Y62" s="298"/>
    </row>
    <row r="63" spans="1:25">
      <c r="B63" s="330">
        <v>4</v>
      </c>
      <c r="C63" s="555" t="s">
        <v>266</v>
      </c>
      <c r="D63" s="555"/>
      <c r="E63" s="555"/>
      <c r="F63" s="363"/>
      <c r="G63" s="363"/>
      <c r="H63" s="363"/>
      <c r="I63" s="363"/>
      <c r="J63" s="363"/>
      <c r="K63" s="363"/>
      <c r="L63" s="363"/>
      <c r="M63" s="365"/>
      <c r="N63" s="366"/>
      <c r="O63" s="366"/>
      <c r="P63" s="364" t="s">
        <v>120</v>
      </c>
      <c r="Q63" s="298"/>
      <c r="R63" s="298"/>
    </row>
    <row r="64" spans="1:25">
      <c r="B64" s="330">
        <v>5</v>
      </c>
      <c r="C64" s="555" t="s">
        <v>124</v>
      </c>
      <c r="D64" s="555"/>
      <c r="E64" s="555"/>
      <c r="F64" s="363"/>
      <c r="G64" s="363"/>
      <c r="H64" s="363"/>
      <c r="I64" s="363"/>
      <c r="J64" s="363"/>
      <c r="K64" s="363"/>
      <c r="L64" s="363"/>
      <c r="M64" s="365"/>
      <c r="N64" s="366"/>
      <c r="O64" s="366"/>
      <c r="P64" s="364" t="s">
        <v>120</v>
      </c>
      <c r="Q64" s="298"/>
      <c r="R64" s="298"/>
    </row>
    <row r="65" spans="1:25">
      <c r="B65" s="330">
        <v>6</v>
      </c>
      <c r="C65" s="555" t="s">
        <v>125</v>
      </c>
      <c r="D65" s="555"/>
      <c r="E65" s="555"/>
      <c r="F65" s="363"/>
      <c r="G65" s="363"/>
      <c r="H65" s="363"/>
      <c r="I65" s="363"/>
      <c r="J65" s="363"/>
      <c r="K65" s="363"/>
      <c r="L65" s="363"/>
      <c r="M65" s="365"/>
      <c r="N65" s="366"/>
      <c r="O65" s="366"/>
      <c r="P65" s="364" t="s">
        <v>120</v>
      </c>
      <c r="Q65" s="298"/>
      <c r="R65" s="298"/>
    </row>
    <row r="66" spans="1:25">
      <c r="B66" s="330">
        <v>7</v>
      </c>
      <c r="C66" s="555" t="s">
        <v>126</v>
      </c>
      <c r="D66" s="555"/>
      <c r="E66" s="555"/>
      <c r="F66" s="363"/>
      <c r="G66" s="363"/>
      <c r="H66" s="363"/>
      <c r="I66" s="363"/>
      <c r="J66" s="363"/>
      <c r="K66" s="363"/>
      <c r="L66" s="363"/>
      <c r="M66" s="365"/>
      <c r="N66" s="366"/>
      <c r="O66" s="366"/>
      <c r="P66" s="364" t="s">
        <v>120</v>
      </c>
      <c r="Q66" s="384"/>
      <c r="R66" s="384"/>
    </row>
    <row r="67" spans="1:25">
      <c r="B67" s="330">
        <v>8</v>
      </c>
      <c r="C67" s="555" t="s">
        <v>127</v>
      </c>
      <c r="D67" s="555"/>
      <c r="E67" s="555"/>
      <c r="F67" s="363"/>
      <c r="G67" s="363"/>
      <c r="H67" s="363"/>
      <c r="I67" s="363"/>
      <c r="J67" s="363"/>
      <c r="K67" s="363"/>
      <c r="L67" s="363"/>
      <c r="M67" s="365"/>
      <c r="N67" s="366"/>
      <c r="O67" s="366"/>
      <c r="P67" s="364" t="s">
        <v>120</v>
      </c>
      <c r="Q67" s="298"/>
      <c r="R67" s="298"/>
    </row>
    <row r="68" spans="1:25">
      <c r="B68" s="330">
        <v>9</v>
      </c>
      <c r="C68" s="555" t="s">
        <v>128</v>
      </c>
      <c r="D68" s="555"/>
      <c r="E68" s="555"/>
      <c r="F68" s="363" t="s">
        <v>129</v>
      </c>
      <c r="G68" s="363"/>
      <c r="H68" s="363"/>
      <c r="I68" s="363"/>
      <c r="J68" s="363"/>
      <c r="K68" s="363"/>
      <c r="L68" s="363"/>
      <c r="M68" s="365"/>
      <c r="N68" s="366"/>
      <c r="O68" s="366" t="s">
        <v>129</v>
      </c>
      <c r="P68" s="364" t="s">
        <v>120</v>
      </c>
      <c r="Q68" s="298"/>
      <c r="R68" s="298"/>
    </row>
    <row r="69" spans="1:25">
      <c r="A69" s="367"/>
      <c r="B69" s="330">
        <v>10</v>
      </c>
      <c r="C69" s="555" t="s">
        <v>131</v>
      </c>
      <c r="D69" s="555"/>
      <c r="E69" s="555"/>
      <c r="F69" s="335"/>
      <c r="G69" s="335"/>
      <c r="H69" s="335"/>
      <c r="I69" s="335"/>
      <c r="J69" s="335"/>
      <c r="K69" s="335"/>
      <c r="L69" s="335"/>
      <c r="M69" s="368"/>
      <c r="N69" s="369"/>
      <c r="O69" s="369"/>
      <c r="P69" s="370" t="s">
        <v>120</v>
      </c>
      <c r="Q69" s="367"/>
      <c r="R69" s="367"/>
    </row>
    <row r="70" spans="1:25">
      <c r="A70" s="367"/>
      <c r="B70" s="556" t="s">
        <v>132</v>
      </c>
      <c r="C70" s="556"/>
      <c r="D70" s="556"/>
      <c r="E70" s="556"/>
      <c r="F70" s="371">
        <f t="shared" ref="F70:O70" si="12">SUM(F57:F69)</f>
        <v>37.5</v>
      </c>
      <c r="G70" s="371">
        <f t="shared" si="12"/>
        <v>37</v>
      </c>
      <c r="H70" s="371">
        <f t="shared" si="12"/>
        <v>38.5</v>
      </c>
      <c r="I70" s="371">
        <f t="shared" si="12"/>
        <v>38</v>
      </c>
      <c r="J70" s="371">
        <f t="shared" si="12"/>
        <v>38.5</v>
      </c>
      <c r="K70" s="371">
        <f t="shared" si="12"/>
        <v>38</v>
      </c>
      <c r="L70" s="371">
        <f t="shared" si="12"/>
        <v>37</v>
      </c>
      <c r="M70" s="371">
        <f t="shared" si="12"/>
        <v>37</v>
      </c>
      <c r="N70" s="371">
        <f t="shared" si="12"/>
        <v>31</v>
      </c>
      <c r="O70" s="371">
        <f t="shared" si="12"/>
        <v>31</v>
      </c>
      <c r="P70" s="358">
        <f>SUM(F70:O70)</f>
        <v>363.5</v>
      </c>
      <c r="Q70" s="367"/>
      <c r="R70" s="367"/>
    </row>
    <row r="71" spans="1:25">
      <c r="A71" s="367"/>
      <c r="B71" s="372"/>
      <c r="C71" s="554" t="s">
        <v>264</v>
      </c>
      <c r="D71" s="554"/>
      <c r="E71" s="321"/>
      <c r="F71" s="373"/>
      <c r="G71" s="373"/>
      <c r="H71" s="373"/>
      <c r="I71" s="373"/>
      <c r="J71" s="373"/>
      <c r="K71" s="373"/>
      <c r="L71" s="373"/>
      <c r="M71" s="373"/>
      <c r="N71" s="373"/>
      <c r="O71" s="373"/>
      <c r="P71" s="373"/>
      <c r="Q71" s="367"/>
      <c r="R71" s="367"/>
    </row>
    <row r="72" spans="1:25">
      <c r="B72" s="372"/>
      <c r="C72" s="298" t="s">
        <v>77</v>
      </c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367"/>
      <c r="T72" s="367"/>
    </row>
    <row r="73" spans="1:25">
      <c r="B73" s="321"/>
      <c r="C73" s="321" t="s">
        <v>137</v>
      </c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321"/>
      <c r="O73" s="321"/>
      <c r="P73" s="321"/>
      <c r="Q73" s="298"/>
      <c r="R73" s="298"/>
      <c r="S73" s="367"/>
      <c r="T73" s="367"/>
    </row>
    <row r="74" spans="1:25">
      <c r="B74" s="321"/>
      <c r="C74" s="321"/>
      <c r="D74" s="321"/>
      <c r="E74" s="321"/>
      <c r="F74" s="557" t="s">
        <v>78</v>
      </c>
      <c r="G74" s="557"/>
      <c r="H74" s="557"/>
      <c r="I74" s="557"/>
      <c r="J74" s="557"/>
      <c r="K74" s="557"/>
      <c r="L74" s="557"/>
      <c r="M74" s="557"/>
      <c r="N74" s="557"/>
      <c r="O74" s="557"/>
      <c r="P74" s="321"/>
      <c r="Q74" s="298"/>
      <c r="R74" s="298"/>
      <c r="S74" s="367"/>
      <c r="T74" s="367"/>
    </row>
    <row r="75" spans="1:25">
      <c r="B75" s="321"/>
      <c r="C75" s="321"/>
      <c r="D75" s="321"/>
      <c r="E75" s="298"/>
      <c r="F75" s="558">
        <v>34</v>
      </c>
      <c r="G75" s="558"/>
      <c r="H75" s="559">
        <v>35</v>
      </c>
      <c r="I75" s="559"/>
      <c r="J75" s="559">
        <v>36</v>
      </c>
      <c r="K75" s="559"/>
      <c r="L75" s="559">
        <v>35</v>
      </c>
      <c r="M75" s="559"/>
      <c r="N75" s="559">
        <v>27</v>
      </c>
      <c r="O75" s="559"/>
      <c r="P75" s="321"/>
      <c r="Q75" s="298"/>
      <c r="R75" s="298"/>
      <c r="U75" s="367"/>
    </row>
    <row r="76" spans="1:25">
      <c r="C76" s="301"/>
      <c r="D76" s="301"/>
      <c r="E76" s="298"/>
      <c r="Q76" s="298"/>
      <c r="R76" s="298"/>
      <c r="U76" s="367"/>
      <c r="V76" s="367"/>
      <c r="W76" s="367"/>
      <c r="X76" s="367"/>
      <c r="Y76" s="367"/>
    </row>
    <row r="77" spans="1:25">
      <c r="C77" s="298"/>
      <c r="D77" s="298"/>
      <c r="E77" s="298"/>
      <c r="Q77" s="298"/>
      <c r="R77" s="298"/>
      <c r="U77" s="367"/>
      <c r="V77" s="367"/>
      <c r="W77" s="367"/>
      <c r="X77" s="367"/>
      <c r="Y77" s="367"/>
    </row>
    <row r="78" spans="1:25">
      <c r="V78" s="367"/>
      <c r="W78" s="367"/>
      <c r="X78" s="367"/>
      <c r="Y78" s="367"/>
    </row>
    <row r="86" spans="3:18">
      <c r="C86" s="298"/>
      <c r="D86" s="298"/>
      <c r="Q86" s="298"/>
      <c r="R86" s="298"/>
    </row>
    <row r="90" spans="3:18">
      <c r="C90" s="298"/>
      <c r="D90" s="298"/>
      <c r="Q90" s="298"/>
      <c r="R90" s="298"/>
    </row>
    <row r="91" spans="3:18">
      <c r="Q91" s="298"/>
      <c r="R91" s="298"/>
    </row>
    <row r="92" spans="3:18">
      <c r="Q92" s="298"/>
      <c r="R92" s="298"/>
    </row>
    <row r="93" spans="3:18">
      <c r="Q93" s="298"/>
      <c r="R93" s="298"/>
    </row>
    <row r="94" spans="3:18">
      <c r="Q94" s="298"/>
      <c r="R94" s="298"/>
    </row>
    <row r="95" spans="3:18">
      <c r="Q95" s="298"/>
      <c r="R95" s="298"/>
    </row>
    <row r="96" spans="3:18">
      <c r="Q96" s="298"/>
      <c r="R96" s="298"/>
    </row>
    <row r="97" spans="17:18">
      <c r="Q97" s="298"/>
      <c r="R97" s="298"/>
    </row>
    <row r="98" spans="17:18">
      <c r="Q98" s="298"/>
      <c r="R98" s="298"/>
    </row>
    <row r="99" spans="17:18">
      <c r="Q99" s="298"/>
      <c r="R99" s="298"/>
    </row>
    <row r="100" spans="17:18">
      <c r="Q100" s="298"/>
      <c r="R100" s="298"/>
    </row>
    <row r="101" spans="17:18">
      <c r="Q101" s="298"/>
      <c r="R101" s="298"/>
    </row>
    <row r="102" spans="17:18">
      <c r="Q102" s="298"/>
      <c r="R102" s="298"/>
    </row>
    <row r="103" spans="17:18">
      <c r="Q103" s="298"/>
      <c r="R103" s="298"/>
    </row>
    <row r="104" spans="17:18">
      <c r="Q104" s="298"/>
      <c r="R104" s="298"/>
    </row>
    <row r="105" spans="17:18">
      <c r="Q105" s="298"/>
      <c r="R105" s="298"/>
    </row>
    <row r="106" spans="17:18">
      <c r="Q106" s="298"/>
      <c r="R106" s="298"/>
    </row>
    <row r="107" spans="17:18">
      <c r="Q107" s="298"/>
      <c r="R107" s="298"/>
    </row>
    <row r="108" spans="17:18">
      <c r="Q108" s="298"/>
      <c r="R108" s="298"/>
    </row>
    <row r="109" spans="17:18">
      <c r="Q109" s="298"/>
      <c r="R109" s="298"/>
    </row>
    <row r="110" spans="17:18">
      <c r="Q110" s="298"/>
      <c r="R110" s="298"/>
    </row>
    <row r="111" spans="17:18">
      <c r="Q111" s="298"/>
      <c r="R111" s="298"/>
    </row>
    <row r="112" spans="17:18">
      <c r="Q112" s="298"/>
      <c r="R112" s="298"/>
    </row>
    <row r="113" spans="17:18">
      <c r="Q113" s="298"/>
      <c r="R113" s="298"/>
    </row>
    <row r="114" spans="17:18">
      <c r="Q114" s="298"/>
      <c r="R114" s="298"/>
    </row>
    <row r="115" spans="17:18">
      <c r="Q115" s="298"/>
      <c r="R115" s="298"/>
    </row>
    <row r="116" spans="17:18">
      <c r="Q116" s="298"/>
      <c r="R116" s="298"/>
    </row>
    <row r="117" spans="17:18">
      <c r="Q117" s="298"/>
      <c r="R117" s="298"/>
    </row>
    <row r="118" spans="17:18">
      <c r="Q118" s="298"/>
      <c r="R118" s="298"/>
    </row>
    <row r="119" spans="17:18">
      <c r="Q119" s="298"/>
      <c r="R119" s="298"/>
    </row>
    <row r="120" spans="17:18">
      <c r="Q120" s="298"/>
      <c r="R120" s="298"/>
    </row>
    <row r="121" spans="17:18">
      <c r="Q121" s="298"/>
      <c r="R121" s="298"/>
    </row>
    <row r="122" spans="17:18">
      <c r="Q122" s="298"/>
      <c r="R122" s="298"/>
    </row>
    <row r="123" spans="17:18">
      <c r="Q123" s="298"/>
      <c r="R123" s="298"/>
    </row>
    <row r="124" spans="17:18">
      <c r="Q124" s="298"/>
      <c r="R124" s="298"/>
    </row>
    <row r="125" spans="17:18">
      <c r="Q125" s="298"/>
      <c r="R125" s="298"/>
    </row>
    <row r="126" spans="17:18">
      <c r="Q126" s="298"/>
      <c r="R126" s="298"/>
    </row>
    <row r="127" spans="17:18">
      <c r="Q127" s="298"/>
      <c r="R127" s="298"/>
    </row>
    <row r="128" spans="17:18">
      <c r="Q128" s="298"/>
      <c r="R128" s="298"/>
    </row>
    <row r="129" spans="17:18">
      <c r="Q129" s="298"/>
      <c r="R129" s="298"/>
    </row>
    <row r="130" spans="17:18">
      <c r="Q130" s="298"/>
      <c r="R130" s="298"/>
    </row>
    <row r="131" spans="17:18">
      <c r="Q131" s="298"/>
      <c r="R131" s="298"/>
    </row>
    <row r="132" spans="17:18">
      <c r="Q132" s="298"/>
      <c r="R132" s="298"/>
    </row>
    <row r="133" spans="17:18">
      <c r="Q133" s="298"/>
      <c r="R133" s="298"/>
    </row>
    <row r="134" spans="17:18">
      <c r="Q134" s="298"/>
      <c r="R134" s="298"/>
    </row>
    <row r="135" spans="17:18">
      <c r="Q135" s="298"/>
      <c r="R135" s="298"/>
    </row>
    <row r="136" spans="17:18">
      <c r="Q136" s="298"/>
      <c r="R136" s="298"/>
    </row>
    <row r="137" spans="17:18">
      <c r="Q137" s="298"/>
      <c r="R137" s="298"/>
    </row>
    <row r="138" spans="17:18">
      <c r="Q138" s="298"/>
      <c r="R138" s="298"/>
    </row>
    <row r="139" spans="17:18">
      <c r="Q139" s="298"/>
      <c r="R139" s="298"/>
    </row>
    <row r="140" spans="17:18">
      <c r="Q140" s="298"/>
      <c r="R140" s="298"/>
    </row>
    <row r="141" spans="17:18">
      <c r="Q141" s="298"/>
      <c r="R141" s="298"/>
    </row>
    <row r="142" spans="17:18">
      <c r="Q142" s="298"/>
      <c r="R142" s="298"/>
    </row>
    <row r="143" spans="17:18">
      <c r="Q143" s="298"/>
      <c r="R143" s="298"/>
    </row>
    <row r="144" spans="17:18">
      <c r="Q144" s="298"/>
      <c r="R144" s="298"/>
    </row>
    <row r="145" spans="17:18">
      <c r="Q145" s="298"/>
      <c r="R145" s="298"/>
    </row>
    <row r="146" spans="17:18">
      <c r="Q146" s="298"/>
      <c r="R146" s="298"/>
    </row>
    <row r="147" spans="17:18">
      <c r="Q147" s="298"/>
      <c r="R147" s="298"/>
    </row>
    <row r="148" spans="17:18">
      <c r="Q148" s="298"/>
      <c r="R148" s="298"/>
    </row>
    <row r="149" spans="17:18">
      <c r="Q149" s="298"/>
      <c r="R149" s="298"/>
    </row>
    <row r="150" spans="17:18">
      <c r="Q150" s="298"/>
      <c r="R150" s="298"/>
    </row>
    <row r="151" spans="17:18">
      <c r="Q151" s="298"/>
      <c r="R151" s="298"/>
    </row>
    <row r="152" spans="17:18">
      <c r="Q152" s="298"/>
      <c r="R152" s="298"/>
    </row>
    <row r="153" spans="17:18">
      <c r="Q153" s="298"/>
      <c r="R153" s="298"/>
    </row>
    <row r="154" spans="17:18">
      <c r="Q154" s="298"/>
      <c r="R154" s="298"/>
    </row>
    <row r="155" spans="17:18">
      <c r="Q155" s="298"/>
      <c r="R155" s="298"/>
    </row>
    <row r="156" spans="17:18">
      <c r="Q156" s="298"/>
      <c r="R156" s="298"/>
    </row>
    <row r="157" spans="17:18">
      <c r="Q157" s="298"/>
      <c r="R157" s="298"/>
    </row>
    <row r="158" spans="17:18">
      <c r="Q158" s="298"/>
      <c r="R158" s="298"/>
    </row>
    <row r="159" spans="17:18">
      <c r="Q159" s="298"/>
      <c r="R159" s="298"/>
    </row>
    <row r="160" spans="17:18">
      <c r="Q160" s="298"/>
      <c r="R160" s="298"/>
    </row>
    <row r="161" spans="17:18">
      <c r="Q161" s="298"/>
      <c r="R161" s="298"/>
    </row>
    <row r="162" spans="17:18">
      <c r="Q162" s="298"/>
      <c r="R162" s="298"/>
    </row>
    <row r="163" spans="17:18">
      <c r="Q163" s="298"/>
      <c r="R163" s="298"/>
    </row>
    <row r="164" spans="17:18">
      <c r="Q164" s="298"/>
      <c r="R164" s="298"/>
    </row>
    <row r="165" spans="17:18">
      <c r="Q165" s="298"/>
      <c r="R165" s="298"/>
    </row>
    <row r="166" spans="17:18">
      <c r="Q166" s="298"/>
      <c r="R166" s="298"/>
    </row>
    <row r="167" spans="17:18">
      <c r="Q167" s="298"/>
      <c r="R167" s="298"/>
    </row>
    <row r="168" spans="17:18">
      <c r="Q168" s="298"/>
      <c r="R168" s="298"/>
    </row>
    <row r="169" spans="17:18">
      <c r="Q169" s="298"/>
      <c r="R169" s="298"/>
    </row>
    <row r="170" spans="17:18">
      <c r="Q170" s="298"/>
      <c r="R170" s="298"/>
    </row>
    <row r="171" spans="17:18">
      <c r="Q171" s="298"/>
      <c r="R171" s="298"/>
    </row>
    <row r="172" spans="17:18">
      <c r="Q172" s="298"/>
      <c r="R172" s="298"/>
    </row>
    <row r="173" spans="17:18">
      <c r="Q173" s="298"/>
      <c r="R173" s="298"/>
    </row>
    <row r="174" spans="17:18">
      <c r="Q174" s="298"/>
      <c r="R174" s="298"/>
    </row>
    <row r="175" spans="17:18">
      <c r="Q175" s="298"/>
      <c r="R175" s="298"/>
    </row>
    <row r="176" spans="17:18">
      <c r="Q176" s="298"/>
      <c r="R176" s="298"/>
    </row>
    <row r="177" spans="17:18">
      <c r="Q177" s="298"/>
      <c r="R177" s="298"/>
    </row>
    <row r="178" spans="17:18">
      <c r="Q178" s="298"/>
      <c r="R178" s="298"/>
    </row>
    <row r="179" spans="17:18">
      <c r="Q179" s="298"/>
      <c r="R179" s="298"/>
    </row>
    <row r="180" spans="17:18">
      <c r="Q180" s="298"/>
      <c r="R180" s="298"/>
    </row>
    <row r="181" spans="17:18">
      <c r="Q181" s="298"/>
      <c r="R181" s="298"/>
    </row>
    <row r="182" spans="17:18">
      <c r="Q182" s="298"/>
      <c r="R182" s="298"/>
    </row>
    <row r="183" spans="17:18">
      <c r="Q183" s="298"/>
      <c r="R183" s="298"/>
    </row>
    <row r="184" spans="17:18">
      <c r="Q184" s="298"/>
      <c r="R184" s="298"/>
    </row>
    <row r="185" spans="17:18">
      <c r="Q185" s="298"/>
      <c r="R185" s="298"/>
    </row>
    <row r="186" spans="17:18">
      <c r="Q186" s="298"/>
      <c r="R186" s="298"/>
    </row>
    <row r="187" spans="17:18">
      <c r="Q187" s="298"/>
      <c r="R187" s="298"/>
    </row>
    <row r="188" spans="17:18">
      <c r="Q188" s="298"/>
      <c r="R188" s="298"/>
    </row>
    <row r="189" spans="17:18">
      <c r="Q189" s="298"/>
      <c r="R189" s="298"/>
    </row>
    <row r="190" spans="17:18">
      <c r="Q190" s="298"/>
      <c r="R190" s="298"/>
    </row>
    <row r="191" spans="17:18">
      <c r="Q191" s="298"/>
      <c r="R191" s="298"/>
    </row>
    <row r="192" spans="17:18">
      <c r="Q192" s="298"/>
      <c r="R192" s="298"/>
    </row>
    <row r="193" spans="17:18">
      <c r="Q193" s="298"/>
      <c r="R193" s="298"/>
    </row>
    <row r="194" spans="17:18">
      <c r="Q194" s="298"/>
      <c r="R194" s="298"/>
    </row>
    <row r="195" spans="17:18">
      <c r="Q195" s="298"/>
      <c r="R195" s="298"/>
    </row>
    <row r="196" spans="17:18">
      <c r="Q196" s="298"/>
      <c r="R196" s="298"/>
    </row>
    <row r="197" spans="17:18">
      <c r="Q197" s="298"/>
      <c r="R197" s="298"/>
    </row>
    <row r="198" spans="17:18">
      <c r="Q198" s="298"/>
      <c r="R198" s="298"/>
    </row>
    <row r="199" spans="17:18">
      <c r="Q199" s="298"/>
      <c r="R199" s="298"/>
    </row>
    <row r="200" spans="17:18">
      <c r="Q200" s="298"/>
      <c r="R200" s="298"/>
    </row>
    <row r="201" spans="17:18">
      <c r="Q201" s="298"/>
      <c r="R201" s="298"/>
    </row>
    <row r="202" spans="17:18">
      <c r="Q202" s="298"/>
      <c r="R202" s="298"/>
    </row>
    <row r="203" spans="17:18">
      <c r="Q203" s="298"/>
      <c r="R203" s="298"/>
    </row>
    <row r="204" spans="17:18">
      <c r="Q204" s="298"/>
      <c r="R204" s="298"/>
    </row>
    <row r="205" spans="17:18">
      <c r="Q205" s="298"/>
      <c r="R205" s="298"/>
    </row>
    <row r="206" spans="17:18">
      <c r="Q206" s="298"/>
      <c r="R206" s="298"/>
    </row>
    <row r="207" spans="17:18">
      <c r="Q207" s="298"/>
      <c r="R207" s="298"/>
    </row>
    <row r="208" spans="17:18">
      <c r="Q208" s="298"/>
      <c r="R208" s="298"/>
    </row>
    <row r="209" spans="17:18">
      <c r="Q209" s="298"/>
      <c r="R209" s="298"/>
    </row>
    <row r="210" spans="17:18">
      <c r="Q210" s="298"/>
      <c r="R210" s="298"/>
    </row>
    <row r="211" spans="17:18">
      <c r="Q211" s="298"/>
      <c r="R211" s="298"/>
    </row>
    <row r="212" spans="17:18">
      <c r="Q212" s="298"/>
      <c r="R212" s="298"/>
    </row>
    <row r="213" spans="17:18">
      <c r="Q213" s="298"/>
      <c r="R213" s="298"/>
    </row>
    <row r="214" spans="17:18">
      <c r="Q214" s="298"/>
      <c r="R214" s="298"/>
    </row>
    <row r="215" spans="17:18">
      <c r="Q215" s="298"/>
      <c r="R215" s="298"/>
    </row>
    <row r="216" spans="17:18">
      <c r="Q216" s="298"/>
      <c r="R216" s="298"/>
    </row>
    <row r="217" spans="17:18">
      <c r="Q217" s="298"/>
      <c r="R217" s="298"/>
    </row>
    <row r="218" spans="17:18">
      <c r="Q218" s="298"/>
      <c r="R218" s="298"/>
    </row>
    <row r="219" spans="17:18">
      <c r="Q219" s="298"/>
      <c r="R219" s="298"/>
    </row>
    <row r="220" spans="17:18">
      <c r="Q220" s="298"/>
      <c r="R220" s="298"/>
    </row>
    <row r="221" spans="17:18">
      <c r="Q221" s="298"/>
      <c r="R221" s="298"/>
    </row>
    <row r="222" spans="17:18">
      <c r="Q222" s="298"/>
      <c r="R222" s="298"/>
    </row>
    <row r="223" spans="17:18">
      <c r="Q223" s="298"/>
      <c r="R223" s="298"/>
    </row>
    <row r="224" spans="17:18">
      <c r="Q224" s="298"/>
      <c r="R224" s="298"/>
    </row>
    <row r="225" spans="17:18">
      <c r="Q225" s="298"/>
      <c r="R225" s="298"/>
    </row>
    <row r="226" spans="17:18">
      <c r="Q226" s="298"/>
      <c r="R226" s="298"/>
    </row>
    <row r="227" spans="17:18">
      <c r="Q227" s="298"/>
      <c r="R227" s="298"/>
    </row>
    <row r="228" spans="17:18">
      <c r="Q228" s="298"/>
      <c r="R228" s="298"/>
    </row>
    <row r="229" spans="17:18">
      <c r="Q229" s="298"/>
      <c r="R229" s="298"/>
    </row>
    <row r="230" spans="17:18">
      <c r="Q230" s="298"/>
      <c r="R230" s="298"/>
    </row>
    <row r="231" spans="17:18">
      <c r="Q231" s="298"/>
      <c r="R231" s="298"/>
    </row>
    <row r="232" spans="17:18">
      <c r="Q232" s="298"/>
      <c r="R232" s="298"/>
    </row>
    <row r="233" spans="17:18">
      <c r="Q233" s="298"/>
      <c r="R233" s="298"/>
    </row>
    <row r="234" spans="17:18">
      <c r="Q234" s="298"/>
      <c r="R234" s="298"/>
    </row>
    <row r="235" spans="17:18">
      <c r="Q235" s="298"/>
      <c r="R235" s="298"/>
    </row>
    <row r="236" spans="17:18">
      <c r="Q236" s="298"/>
      <c r="R236" s="298"/>
    </row>
    <row r="237" spans="17:18">
      <c r="Q237" s="298"/>
      <c r="R237" s="298"/>
    </row>
    <row r="238" spans="17:18">
      <c r="Q238" s="298"/>
      <c r="R238" s="298"/>
    </row>
    <row r="239" spans="17:18">
      <c r="Q239" s="298"/>
      <c r="R239" s="298"/>
    </row>
    <row r="240" spans="17:18">
      <c r="Q240" s="298"/>
      <c r="R240" s="298"/>
    </row>
    <row r="241" spans="17:18">
      <c r="Q241" s="298"/>
      <c r="R241" s="298"/>
    </row>
    <row r="242" spans="17:18">
      <c r="Q242" s="298"/>
      <c r="R242" s="298"/>
    </row>
    <row r="243" spans="17:18">
      <c r="Q243" s="298"/>
      <c r="R243" s="298"/>
    </row>
    <row r="244" spans="17:18">
      <c r="Q244" s="298"/>
      <c r="R244" s="298"/>
    </row>
    <row r="245" spans="17:18">
      <c r="Q245" s="298"/>
      <c r="R245" s="298"/>
    </row>
    <row r="246" spans="17:18">
      <c r="Q246" s="298"/>
      <c r="R246" s="298"/>
    </row>
    <row r="247" spans="17:18">
      <c r="Q247" s="298"/>
      <c r="R247" s="298"/>
    </row>
    <row r="248" spans="17:18">
      <c r="Q248" s="298"/>
      <c r="R248" s="298"/>
    </row>
    <row r="249" spans="17:18">
      <c r="Q249" s="298"/>
      <c r="R249" s="298"/>
    </row>
    <row r="250" spans="17:18">
      <c r="Q250" s="298"/>
      <c r="R250" s="298"/>
    </row>
    <row r="251" spans="17:18">
      <c r="Q251" s="298"/>
      <c r="R251" s="298"/>
    </row>
    <row r="252" spans="17:18">
      <c r="Q252" s="298"/>
      <c r="R252" s="298"/>
    </row>
    <row r="253" spans="17:18">
      <c r="Q253" s="298"/>
      <c r="R253" s="298"/>
    </row>
    <row r="254" spans="17:18">
      <c r="Q254" s="298"/>
      <c r="R254" s="298"/>
    </row>
    <row r="255" spans="17:18">
      <c r="Q255" s="298"/>
      <c r="R255" s="298"/>
    </row>
    <row r="256" spans="17:18">
      <c r="Q256" s="298"/>
      <c r="R256" s="298"/>
    </row>
    <row r="257" spans="17:18">
      <c r="Q257" s="298"/>
      <c r="R257" s="298"/>
    </row>
    <row r="258" spans="17:18">
      <c r="Q258" s="298"/>
      <c r="R258" s="298"/>
    </row>
    <row r="259" spans="17:18">
      <c r="Q259" s="298"/>
      <c r="R259" s="298"/>
    </row>
    <row r="260" spans="17:18">
      <c r="Q260" s="298"/>
      <c r="R260" s="298"/>
    </row>
    <row r="261" spans="17:18">
      <c r="Q261" s="298"/>
      <c r="R261" s="298"/>
    </row>
    <row r="262" spans="17:18">
      <c r="Q262" s="298"/>
      <c r="R262" s="298"/>
    </row>
    <row r="263" spans="17:18">
      <c r="Q263" s="298"/>
      <c r="R263" s="298"/>
    </row>
    <row r="264" spans="17:18">
      <c r="Q264" s="298"/>
      <c r="R264" s="298"/>
    </row>
    <row r="265" spans="17:18">
      <c r="Q265" s="298"/>
      <c r="R265" s="298"/>
    </row>
    <row r="266" spans="17:18">
      <c r="Q266" s="298"/>
      <c r="R266" s="298"/>
    </row>
    <row r="267" spans="17:18">
      <c r="Q267" s="298"/>
      <c r="R267" s="298"/>
    </row>
    <row r="268" spans="17:18">
      <c r="Q268" s="298"/>
      <c r="R268" s="298"/>
    </row>
    <row r="269" spans="17:18">
      <c r="Q269" s="298"/>
      <c r="R269" s="298"/>
    </row>
    <row r="270" spans="17:18">
      <c r="Q270" s="298"/>
      <c r="R270" s="298"/>
    </row>
    <row r="271" spans="17:18">
      <c r="Q271" s="298"/>
      <c r="R271" s="298"/>
    </row>
    <row r="272" spans="17:18">
      <c r="Q272" s="298"/>
      <c r="R272" s="298"/>
    </row>
    <row r="273" spans="17:18">
      <c r="Q273" s="298"/>
      <c r="R273" s="298"/>
    </row>
    <row r="274" spans="17:18">
      <c r="Q274" s="298"/>
      <c r="R274" s="298"/>
    </row>
    <row r="275" spans="17:18">
      <c r="Q275" s="298"/>
      <c r="R275" s="298"/>
    </row>
    <row r="276" spans="17:18">
      <c r="Q276" s="298"/>
      <c r="R276" s="298"/>
    </row>
    <row r="277" spans="17:18">
      <c r="Q277" s="298"/>
      <c r="R277" s="298"/>
    </row>
    <row r="278" spans="17:18">
      <c r="Q278" s="298"/>
      <c r="R278" s="298"/>
    </row>
    <row r="279" spans="17:18">
      <c r="Q279" s="298"/>
      <c r="R279" s="298"/>
    </row>
  </sheetData>
  <mergeCells count="63">
    <mergeCell ref="Q13:Q14"/>
    <mergeCell ref="Q19:Q22"/>
    <mergeCell ref="F74:O74"/>
    <mergeCell ref="F75:G75"/>
    <mergeCell ref="H75:I75"/>
    <mergeCell ref="J75:K75"/>
    <mergeCell ref="L75:M75"/>
    <mergeCell ref="N75:O75"/>
    <mergeCell ref="P58:P59"/>
    <mergeCell ref="C71:D71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B70:E70"/>
    <mergeCell ref="D59:E59"/>
    <mergeCell ref="C45:D45"/>
    <mergeCell ref="C46:D46"/>
    <mergeCell ref="C47:D47"/>
    <mergeCell ref="C49:D49"/>
    <mergeCell ref="C50:D51"/>
    <mergeCell ref="B54:E54"/>
    <mergeCell ref="B50:B51"/>
    <mergeCell ref="B55:E55"/>
    <mergeCell ref="B57:E57"/>
    <mergeCell ref="B58:B59"/>
    <mergeCell ref="C58:C59"/>
    <mergeCell ref="D58:E58"/>
    <mergeCell ref="C48:D48"/>
    <mergeCell ref="C44:D44"/>
    <mergeCell ref="B32:E32"/>
    <mergeCell ref="B33:B34"/>
    <mergeCell ref="C33:D34"/>
    <mergeCell ref="B35:B36"/>
    <mergeCell ref="C35:D36"/>
    <mergeCell ref="C37:D37"/>
    <mergeCell ref="C38:D38"/>
    <mergeCell ref="C39:D39"/>
    <mergeCell ref="C40:D40"/>
    <mergeCell ref="C41:D41"/>
    <mergeCell ref="C43:D43"/>
    <mergeCell ref="B28:E28"/>
    <mergeCell ref="B10:B11"/>
    <mergeCell ref="C10:D11"/>
    <mergeCell ref="E10:E11"/>
    <mergeCell ref="F10:O10"/>
    <mergeCell ref="N11:O11"/>
    <mergeCell ref="C15:E15"/>
    <mergeCell ref="C18:E18"/>
    <mergeCell ref="C24:D24"/>
    <mergeCell ref="X10:Y10"/>
    <mergeCell ref="F11:G11"/>
    <mergeCell ref="H11:I11"/>
    <mergeCell ref="J11:K11"/>
    <mergeCell ref="L11:M11"/>
    <mergeCell ref="T11:V11"/>
    <mergeCell ref="P10:P11"/>
  </mergeCells>
  <conditionalFormatting sqref="E72">
    <cfRule type="cellIs" dxfId="419" priority="1" operator="greaterThan">
      <formula>0</formula>
    </cfRule>
  </conditionalFormatting>
  <conditionalFormatting sqref="J45:N45 I46">
    <cfRule type="cellIs" dxfId="418" priority="2" operator="lessThan">
      <formula>$F$37/2</formula>
    </cfRule>
  </conditionalFormatting>
  <dataValidations count="3">
    <dataValidation type="list" allowBlank="1" showErrorMessage="1" sqref="D13:D14 C30:D31 R38:R51 E42:O42 F54:O54 R33:R36">
      <formula1>#REF!</formula1>
      <formula2>0</formula2>
    </dataValidation>
    <dataValidation type="list" allowBlank="1" showErrorMessage="1" sqref="E33:E41">
      <formula1>$U$13:$U$15</formula1>
    </dataValidation>
    <dataValidation type="list" allowBlank="1" showInputMessage="1" showErrorMessage="1" sqref="E43:E51">
      <formula1>$U$13:$U$15</formula1>
    </dataValidation>
  </dataValidations>
  <pageMargins left="0.78749999999999998" right="0.78749999999999998" top="1.05277777777778" bottom="1.05277777777778" header="0.78749999999999998" footer="0.78749999999999998"/>
  <pageSetup paperSize="9" scale="19" firstPageNumber="0" orientation="portrait" horizontalDpi="300" verticalDpi="300" r:id="rId1"/>
  <headerFooter>
    <oddHeader>&amp;C&amp;"Times New Roman,Normalny"&amp;12&amp;A</oddHeader>
    <oddFooter>&amp;C&amp;"Times New Roman,Normalny"&amp;12Strona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80" zoomScaleNormal="80" workbookViewId="0">
      <pane ySplit="11" topLeftCell="A12" activePane="bottomLeft" state="frozen"/>
      <selection pane="bottomLeft" activeCell="S15" sqref="S15:U15"/>
    </sheetView>
  </sheetViews>
  <sheetFormatPr defaultColWidth="14.44140625" defaultRowHeight="15" customHeight="1"/>
  <cols>
    <col min="1" max="1" width="15.6640625" customWidth="1"/>
    <col min="2" max="2" width="3.44140625" customWidth="1"/>
    <col min="3" max="3" width="31.5546875" customWidth="1"/>
    <col min="4" max="4" width="14.6640625" customWidth="1"/>
    <col min="5" max="5" width="11.109375" customWidth="1"/>
    <col min="6" max="9" width="5.6640625" customWidth="1"/>
    <col min="10" max="10" width="5.44140625" customWidth="1"/>
    <col min="11" max="11" width="7.88671875" customWidth="1"/>
    <col min="12" max="13" width="5.6640625" customWidth="1"/>
    <col min="14" max="14" width="8" customWidth="1"/>
    <col min="15" max="15" width="5.6640625" customWidth="1"/>
    <col min="16" max="16" width="20.6640625" customWidth="1"/>
    <col min="17" max="17" width="5.5546875" customWidth="1"/>
    <col min="18" max="19" width="8.6640625" customWidth="1"/>
    <col min="20" max="20" width="19.44140625" customWidth="1"/>
    <col min="21" max="22" width="14.33203125" customWidth="1"/>
    <col min="23" max="23" width="15.6640625" customWidth="1"/>
    <col min="24" max="24" width="40.109375" customWidth="1"/>
    <col min="25" max="25" width="24.5546875" customWidth="1"/>
  </cols>
  <sheetData>
    <row r="1" spans="1:25" ht="20.25" customHeight="1">
      <c r="B1" s="2" t="s">
        <v>1</v>
      </c>
      <c r="Q1" s="5"/>
    </row>
    <row r="2" spans="1:25" ht="12.75" customHeight="1">
      <c r="B2" s="575" t="s">
        <v>60</v>
      </c>
      <c r="C2" s="521"/>
      <c r="D2" s="13"/>
      <c r="E2" s="15"/>
      <c r="L2" s="15"/>
      <c r="M2" s="15"/>
      <c r="N2" s="15"/>
      <c r="O2" s="15"/>
      <c r="Q2" s="5"/>
    </row>
    <row r="3" spans="1:25" ht="12.75" customHeight="1">
      <c r="B3" s="6" t="s">
        <v>15</v>
      </c>
      <c r="L3" s="17"/>
      <c r="M3" s="17"/>
      <c r="N3" s="17"/>
      <c r="Q3" s="5"/>
    </row>
    <row r="4" spans="1:25" ht="12.75" customHeight="1">
      <c r="B4" s="6" t="s">
        <v>16</v>
      </c>
      <c r="L4" s="17"/>
      <c r="M4" s="17"/>
      <c r="N4" s="17"/>
      <c r="Q4" s="5"/>
    </row>
    <row r="5" spans="1:25" ht="14.25" customHeight="1">
      <c r="B5" s="6" t="s">
        <v>17</v>
      </c>
      <c r="D5" s="15" t="str">
        <f>IF($C$30=0," ",$C$30)</f>
        <v>język obcy nowożytny</v>
      </c>
      <c r="H5" s="15" t="s">
        <v>36</v>
      </c>
      <c r="L5" s="17"/>
      <c r="M5" s="17"/>
      <c r="N5" s="17"/>
      <c r="Q5" s="5"/>
    </row>
    <row r="6" spans="1:25" ht="12.75" customHeight="1">
      <c r="B6" s="6" t="s">
        <v>22</v>
      </c>
      <c r="Q6" s="5"/>
    </row>
    <row r="7" spans="1:25" ht="12.75" customHeight="1">
      <c r="C7" s="27" t="s">
        <v>61</v>
      </c>
      <c r="D7" s="29" t="s">
        <v>62</v>
      </c>
      <c r="Q7" s="5"/>
    </row>
    <row r="8" spans="1:25" ht="12.75" customHeight="1">
      <c r="C8" s="27" t="s">
        <v>63</v>
      </c>
      <c r="D8" s="29" t="s">
        <v>64</v>
      </c>
      <c r="Q8" s="5"/>
    </row>
    <row r="9" spans="1:25" ht="12.75" customHeight="1">
      <c r="Q9" s="5"/>
    </row>
    <row r="10" spans="1:25" ht="16.5" customHeight="1">
      <c r="B10" s="586" t="s">
        <v>4</v>
      </c>
      <c r="C10" s="573" t="s">
        <v>5</v>
      </c>
      <c r="D10" s="56"/>
      <c r="E10" s="587"/>
      <c r="F10" s="493" t="s">
        <v>6</v>
      </c>
      <c r="G10" s="464"/>
      <c r="H10" s="464"/>
      <c r="I10" s="464"/>
      <c r="J10" s="464"/>
      <c r="K10" s="464"/>
      <c r="L10" s="464"/>
      <c r="M10" s="464"/>
      <c r="N10" s="464"/>
      <c r="O10" s="465"/>
      <c r="P10" s="572" t="s">
        <v>44</v>
      </c>
      <c r="Q10" s="7"/>
      <c r="X10" s="486" t="s">
        <v>7</v>
      </c>
      <c r="Y10" s="465"/>
    </row>
    <row r="11" spans="1:25" ht="38.25" customHeight="1">
      <c r="B11" s="471"/>
      <c r="C11" s="574"/>
      <c r="D11" s="57"/>
      <c r="E11" s="588"/>
      <c r="F11" s="493" t="s">
        <v>8</v>
      </c>
      <c r="G11" s="465"/>
      <c r="H11" s="493" t="s">
        <v>9</v>
      </c>
      <c r="I11" s="465"/>
      <c r="J11" s="493" t="s">
        <v>10</v>
      </c>
      <c r="K11" s="465"/>
      <c r="L11" s="493" t="s">
        <v>11</v>
      </c>
      <c r="M11" s="465"/>
      <c r="N11" s="484" t="s">
        <v>45</v>
      </c>
      <c r="O11" s="465"/>
      <c r="P11" s="471"/>
      <c r="Q11" s="7"/>
      <c r="S11" s="486" t="s">
        <v>46</v>
      </c>
      <c r="T11" s="464"/>
      <c r="U11" s="464"/>
      <c r="V11" s="465"/>
      <c r="X11" s="8" t="s">
        <v>47</v>
      </c>
      <c r="Y11" s="38" t="s">
        <v>48</v>
      </c>
    </row>
    <row r="12" spans="1:25" ht="15.75" customHeight="1">
      <c r="A12" s="9"/>
      <c r="B12" s="10">
        <v>1</v>
      </c>
      <c r="C12" s="58" t="s">
        <v>14</v>
      </c>
      <c r="D12" s="60"/>
      <c r="E12" s="70" t="str">
        <f>IF(C29="język obcy nowożytny","R","P")</f>
        <v>P</v>
      </c>
      <c r="F12" s="64">
        <v>3</v>
      </c>
      <c r="G12" s="64">
        <v>3</v>
      </c>
      <c r="H12" s="64">
        <v>3</v>
      </c>
      <c r="I12" s="64">
        <v>3</v>
      </c>
      <c r="J12" s="64">
        <v>3</v>
      </c>
      <c r="K12" s="64">
        <v>3</v>
      </c>
      <c r="L12" s="64">
        <v>3</v>
      </c>
      <c r="M12" s="64">
        <v>3</v>
      </c>
      <c r="N12" s="64">
        <v>4</v>
      </c>
      <c r="O12" s="64">
        <v>4</v>
      </c>
      <c r="P12" s="21">
        <f t="shared" ref="P12:P28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4.25" customHeight="1">
      <c r="A13" s="9"/>
      <c r="B13" s="10">
        <v>2</v>
      </c>
      <c r="C13" s="58" t="s">
        <v>24</v>
      </c>
      <c r="D13" s="48" t="s">
        <v>53</v>
      </c>
      <c r="E13" s="70" t="str">
        <f>IF(C30="język obcy nowożytny","R","P")</f>
        <v>R</v>
      </c>
      <c r="F13" s="64">
        <v>2</v>
      </c>
      <c r="G13" s="64">
        <v>2</v>
      </c>
      <c r="H13" s="64">
        <v>2</v>
      </c>
      <c r="I13" s="64">
        <v>2</v>
      </c>
      <c r="J13" s="64">
        <v>2</v>
      </c>
      <c r="K13" s="64">
        <v>2</v>
      </c>
      <c r="L13" s="64">
        <v>3</v>
      </c>
      <c r="M13" s="64">
        <v>3</v>
      </c>
      <c r="N13" s="64">
        <v>3</v>
      </c>
      <c r="O13" s="64">
        <v>3</v>
      </c>
      <c r="P13" s="21">
        <f t="shared" si="0"/>
        <v>12</v>
      </c>
      <c r="Q13" s="470">
        <f>SUM(P13:P14)</f>
        <v>20</v>
      </c>
      <c r="S13" s="25" t="s">
        <v>55</v>
      </c>
      <c r="T13" s="51" t="s">
        <v>61</v>
      </c>
      <c r="U13" s="18">
        <v>650</v>
      </c>
      <c r="V13" s="18">
        <f>SUMIF($E$33:$E$41,$T13,$P$33:$P$41)+SUMIF($E$43:$E$50,$T13,$P$43:$P$50)*30</f>
        <v>549</v>
      </c>
      <c r="X13" s="25" t="s">
        <v>14</v>
      </c>
      <c r="Y13" s="25" t="s">
        <v>24</v>
      </c>
    </row>
    <row r="14" spans="1:25" ht="14.25" customHeight="1">
      <c r="A14" s="9"/>
      <c r="B14" s="10">
        <v>3</v>
      </c>
      <c r="C14" s="58" t="s">
        <v>56</v>
      </c>
      <c r="D14" s="48" t="s">
        <v>57</v>
      </c>
      <c r="E14" s="70" t="s">
        <v>49</v>
      </c>
      <c r="F14" s="64">
        <v>2</v>
      </c>
      <c r="G14" s="64">
        <v>2</v>
      </c>
      <c r="H14" s="64">
        <v>2</v>
      </c>
      <c r="I14" s="64">
        <v>2</v>
      </c>
      <c r="J14" s="64">
        <v>2</v>
      </c>
      <c r="K14" s="64">
        <v>2</v>
      </c>
      <c r="L14" s="64">
        <v>1</v>
      </c>
      <c r="M14" s="64">
        <v>1</v>
      </c>
      <c r="N14" s="64">
        <v>1</v>
      </c>
      <c r="O14" s="64">
        <v>1</v>
      </c>
      <c r="P14" s="21">
        <f t="shared" si="0"/>
        <v>8</v>
      </c>
      <c r="Q14" s="471"/>
      <c r="S14" s="25" t="s">
        <v>58</v>
      </c>
      <c r="T14" s="51" t="s">
        <v>63</v>
      </c>
      <c r="U14" s="18">
        <v>450</v>
      </c>
      <c r="V14" s="18" t="e">
        <f>SUMIF($E$33:$E$39,$T14,#REF!)+SUMIF($E$43:$E$50,$T14,#REF!)</f>
        <v>#REF!</v>
      </c>
      <c r="X14" s="25" t="s">
        <v>29</v>
      </c>
      <c r="Y14" s="25" t="s">
        <v>26</v>
      </c>
    </row>
    <row r="15" spans="1:25" ht="13.5" customHeight="1">
      <c r="A15" s="9"/>
      <c r="B15" s="10">
        <v>4</v>
      </c>
      <c r="C15" s="480" t="s">
        <v>306</v>
      </c>
      <c r="D15" s="464"/>
      <c r="E15" s="465"/>
      <c r="F15" s="64">
        <v>1</v>
      </c>
      <c r="G15" s="64">
        <v>1</v>
      </c>
      <c r="H15" s="64"/>
      <c r="I15" s="64"/>
      <c r="J15" s="64"/>
      <c r="K15" s="64"/>
      <c r="L15" s="64"/>
      <c r="M15" s="64"/>
      <c r="N15" s="64"/>
      <c r="O15" s="64"/>
      <c r="P15" s="21">
        <f t="shared" si="0"/>
        <v>1</v>
      </c>
      <c r="Q15" s="23"/>
      <c r="S15" s="716" t="s">
        <v>152</v>
      </c>
      <c r="T15" s="717" t="s">
        <v>327</v>
      </c>
      <c r="U15" s="716"/>
      <c r="X15" s="25" t="s">
        <v>30</v>
      </c>
      <c r="Y15" s="25" t="s">
        <v>31</v>
      </c>
    </row>
    <row r="16" spans="1:25" ht="11.25" customHeight="1">
      <c r="A16" s="9"/>
      <c r="B16" s="10">
        <v>5</v>
      </c>
      <c r="C16" s="58" t="s">
        <v>26</v>
      </c>
      <c r="D16" s="60"/>
      <c r="E16" s="70" t="str">
        <f>IF(OR($C$30=C16,$C$31=C16),"R","P")</f>
        <v>P</v>
      </c>
      <c r="F16" s="64">
        <v>2</v>
      </c>
      <c r="G16" s="64">
        <v>2</v>
      </c>
      <c r="H16" s="64">
        <v>2</v>
      </c>
      <c r="I16" s="64">
        <v>2</v>
      </c>
      <c r="J16" s="64">
        <v>2</v>
      </c>
      <c r="K16" s="64">
        <v>2</v>
      </c>
      <c r="L16" s="64">
        <v>1</v>
      </c>
      <c r="M16" s="64">
        <v>1</v>
      </c>
      <c r="N16" s="64">
        <v>1</v>
      </c>
      <c r="O16" s="64">
        <v>1</v>
      </c>
      <c r="P16" s="21">
        <f t="shared" si="0"/>
        <v>8</v>
      </c>
      <c r="Q16" s="23"/>
      <c r="S16" s="53"/>
      <c r="T16" s="54"/>
      <c r="U16" s="23"/>
      <c r="V16" s="23"/>
      <c r="X16" s="25" t="s">
        <v>33</v>
      </c>
      <c r="Y16" s="25" t="s">
        <v>34</v>
      </c>
    </row>
    <row r="17" spans="1:25" ht="12.75" customHeight="1">
      <c r="A17" s="9"/>
      <c r="B17" s="10">
        <v>6</v>
      </c>
      <c r="C17" s="58" t="s">
        <v>29</v>
      </c>
      <c r="D17" s="74"/>
      <c r="E17" s="70" t="str">
        <f>IF(OR($C$30=C17,$C$31=C17),"R","P")</f>
        <v>P</v>
      </c>
      <c r="F17" s="64"/>
      <c r="G17" s="64"/>
      <c r="H17" s="64"/>
      <c r="I17" s="64"/>
      <c r="J17" s="64"/>
      <c r="K17" s="64"/>
      <c r="L17" s="64">
        <v>1</v>
      </c>
      <c r="M17" s="64">
        <v>1</v>
      </c>
      <c r="N17" s="64">
        <v>1</v>
      </c>
      <c r="O17" s="64">
        <v>1</v>
      </c>
      <c r="P17" s="21">
        <f t="shared" si="0"/>
        <v>2</v>
      </c>
      <c r="Q17" s="23"/>
      <c r="X17" s="25" t="s">
        <v>35</v>
      </c>
      <c r="Y17" s="25" t="s">
        <v>36</v>
      </c>
    </row>
    <row r="18" spans="1:25" ht="12.75" customHeight="1">
      <c r="A18" s="9"/>
      <c r="B18" s="10">
        <v>7</v>
      </c>
      <c r="C18" s="585" t="s">
        <v>32</v>
      </c>
      <c r="D18" s="464"/>
      <c r="E18" s="465"/>
      <c r="F18" s="64"/>
      <c r="G18" s="64"/>
      <c r="H18" s="64">
        <v>1</v>
      </c>
      <c r="I18" s="64">
        <v>1</v>
      </c>
      <c r="J18" s="64">
        <v>1</v>
      </c>
      <c r="K18" s="64">
        <v>1</v>
      </c>
      <c r="L18" s="64"/>
      <c r="M18" s="64"/>
      <c r="N18" s="64"/>
      <c r="O18" s="64"/>
      <c r="P18" s="21">
        <f t="shared" si="0"/>
        <v>2</v>
      </c>
      <c r="Q18" s="23"/>
      <c r="X18" s="25" t="s">
        <v>37</v>
      </c>
      <c r="Y18" s="25" t="s">
        <v>38</v>
      </c>
    </row>
    <row r="19" spans="1:25" ht="12.75" customHeight="1">
      <c r="A19" s="9"/>
      <c r="B19" s="10">
        <v>8</v>
      </c>
      <c r="C19" s="58" t="s">
        <v>31</v>
      </c>
      <c r="D19" s="60"/>
      <c r="E19" s="70" t="str">
        <f t="shared" ref="E19:E24" si="1">IF(OR($C$30=C19,$C$31=C19),"R","P")</f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4"/>
      <c r="O19" s="64"/>
      <c r="P19" s="21">
        <f t="shared" si="0"/>
        <v>4</v>
      </c>
      <c r="Q19" s="470">
        <f>SUM(P19:P22)</f>
        <v>16</v>
      </c>
      <c r="X19" s="25"/>
      <c r="Y19" s="25" t="s">
        <v>39</v>
      </c>
    </row>
    <row r="20" spans="1:25" ht="12.75" customHeight="1">
      <c r="A20" s="9"/>
      <c r="B20" s="10">
        <v>9</v>
      </c>
      <c r="C20" s="58" t="s">
        <v>34</v>
      </c>
      <c r="D20" s="60"/>
      <c r="E20" s="70" t="str">
        <f t="shared" si="1"/>
        <v>P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4"/>
      <c r="O20" s="64"/>
      <c r="P20" s="21">
        <f t="shared" si="0"/>
        <v>4</v>
      </c>
      <c r="Q20" s="489"/>
      <c r="S20" t="s">
        <v>65</v>
      </c>
      <c r="X20" s="25"/>
      <c r="Y20" s="25" t="s">
        <v>40</v>
      </c>
    </row>
    <row r="21" spans="1:25" ht="12.75" customHeight="1">
      <c r="A21" s="9"/>
      <c r="B21" s="10">
        <v>10</v>
      </c>
      <c r="C21" s="58" t="s">
        <v>36</v>
      </c>
      <c r="D21" s="60"/>
      <c r="E21" s="70" t="str">
        <f t="shared" si="1"/>
        <v>R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4"/>
      <c r="O21" s="64"/>
      <c r="P21" s="21">
        <f t="shared" si="0"/>
        <v>4</v>
      </c>
      <c r="Q21" s="489"/>
      <c r="T21" s="15" t="s">
        <v>66</v>
      </c>
      <c r="U21" s="53" t="s">
        <v>67</v>
      </c>
      <c r="X21" s="5"/>
      <c r="Y21" s="5"/>
    </row>
    <row r="22" spans="1:25" ht="12.75" customHeight="1">
      <c r="A22" s="9"/>
      <c r="B22" s="10">
        <v>11</v>
      </c>
      <c r="C22" s="58" t="s">
        <v>38</v>
      </c>
      <c r="D22" s="60"/>
      <c r="E22" s="70" t="str">
        <f t="shared" si="1"/>
        <v>P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64"/>
      <c r="O22" s="64"/>
      <c r="P22" s="21">
        <f t="shared" si="0"/>
        <v>4</v>
      </c>
      <c r="Q22" s="471"/>
      <c r="T22" s="15" t="s">
        <v>53</v>
      </c>
      <c r="U22" s="53" t="s">
        <v>68</v>
      </c>
      <c r="X22" s="5"/>
      <c r="Y22" s="5"/>
    </row>
    <row r="23" spans="1:25" ht="12.75" customHeight="1">
      <c r="A23" s="9"/>
      <c r="B23" s="10">
        <v>12</v>
      </c>
      <c r="C23" s="58" t="s">
        <v>39</v>
      </c>
      <c r="D23" s="74"/>
      <c r="E23" s="70" t="str">
        <f t="shared" si="1"/>
        <v>P</v>
      </c>
      <c r="F23" s="64">
        <v>2</v>
      </c>
      <c r="G23" s="64">
        <v>2</v>
      </c>
      <c r="H23" s="64">
        <v>2</v>
      </c>
      <c r="I23" s="64">
        <v>2</v>
      </c>
      <c r="J23" s="64">
        <v>3</v>
      </c>
      <c r="K23" s="64">
        <v>3</v>
      </c>
      <c r="L23" s="64">
        <v>3</v>
      </c>
      <c r="M23" s="64">
        <v>3</v>
      </c>
      <c r="N23" s="64">
        <v>4</v>
      </c>
      <c r="O23" s="64">
        <v>4</v>
      </c>
      <c r="P23" s="21">
        <f t="shared" si="0"/>
        <v>14</v>
      </c>
      <c r="Q23" s="23"/>
      <c r="T23" s="15" t="s">
        <v>69</v>
      </c>
      <c r="U23" s="53" t="s">
        <v>70</v>
      </c>
    </row>
    <row r="24" spans="1:25" ht="12.75" customHeight="1">
      <c r="A24" s="9"/>
      <c r="B24" s="10">
        <v>13</v>
      </c>
      <c r="C24" s="585" t="s">
        <v>40</v>
      </c>
      <c r="D24" s="464"/>
      <c r="E24" s="70" t="str">
        <f t="shared" si="1"/>
        <v>P</v>
      </c>
      <c r="F24" s="64">
        <v>1</v>
      </c>
      <c r="G24" s="64">
        <v>1</v>
      </c>
      <c r="H24" s="64">
        <v>1</v>
      </c>
      <c r="I24" s="64">
        <v>1</v>
      </c>
      <c r="J24" s="64">
        <v>1</v>
      </c>
      <c r="K24" s="64">
        <v>1</v>
      </c>
      <c r="L24" s="64"/>
      <c r="M24" s="64"/>
      <c r="N24" s="64"/>
      <c r="O24" s="64"/>
      <c r="P24" s="21">
        <f t="shared" si="0"/>
        <v>3</v>
      </c>
      <c r="Q24" s="23"/>
      <c r="T24" s="15" t="s">
        <v>57</v>
      </c>
      <c r="U24" s="53" t="s">
        <v>71</v>
      </c>
    </row>
    <row r="25" spans="1:25" ht="12.75" customHeight="1">
      <c r="A25" s="9"/>
      <c r="B25" s="10">
        <v>14</v>
      </c>
      <c r="C25" s="58" t="s">
        <v>72</v>
      </c>
      <c r="D25" s="74"/>
      <c r="E25" s="70"/>
      <c r="F25" s="64">
        <v>3</v>
      </c>
      <c r="G25" s="64">
        <v>3</v>
      </c>
      <c r="H25" s="64">
        <v>3</v>
      </c>
      <c r="I25" s="64">
        <v>3</v>
      </c>
      <c r="J25" s="64">
        <v>3</v>
      </c>
      <c r="K25" s="64">
        <v>3</v>
      </c>
      <c r="L25" s="64">
        <v>3</v>
      </c>
      <c r="M25" s="64">
        <v>3</v>
      </c>
      <c r="N25" s="64">
        <v>3</v>
      </c>
      <c r="O25" s="64">
        <v>3</v>
      </c>
      <c r="P25" s="21">
        <f t="shared" si="0"/>
        <v>15</v>
      </c>
      <c r="Q25" s="23"/>
    </row>
    <row r="26" spans="1:25" ht="12.75" customHeight="1">
      <c r="A26" s="9"/>
      <c r="B26" s="10">
        <v>15</v>
      </c>
      <c r="C26" s="58" t="s">
        <v>73</v>
      </c>
      <c r="D26" s="74"/>
      <c r="E26" s="70"/>
      <c r="F26" s="64">
        <v>1</v>
      </c>
      <c r="G26" s="64">
        <v>1</v>
      </c>
      <c r="H26" s="64"/>
      <c r="I26" s="64"/>
      <c r="J26" s="64"/>
      <c r="K26" s="64"/>
      <c r="L26" s="64"/>
      <c r="M26" s="64"/>
      <c r="N26" s="64"/>
      <c r="O26" s="64"/>
      <c r="P26" s="21">
        <f t="shared" si="0"/>
        <v>1</v>
      </c>
      <c r="Q26" s="23"/>
    </row>
    <row r="27" spans="1:25" ht="12.75" customHeight="1">
      <c r="A27" s="9"/>
      <c r="B27" s="10">
        <v>16</v>
      </c>
      <c r="C27" s="58" t="s">
        <v>74</v>
      </c>
      <c r="D27" s="74"/>
      <c r="E27" s="70"/>
      <c r="F27" s="64">
        <v>1</v>
      </c>
      <c r="G27" s="64">
        <v>1</v>
      </c>
      <c r="H27" s="64">
        <v>1</v>
      </c>
      <c r="I27" s="64">
        <v>1</v>
      </c>
      <c r="J27" s="64">
        <v>1</v>
      </c>
      <c r="K27" s="64">
        <v>1</v>
      </c>
      <c r="L27" s="64">
        <v>1</v>
      </c>
      <c r="M27" s="64">
        <v>1</v>
      </c>
      <c r="N27" s="64">
        <v>1</v>
      </c>
      <c r="O27" s="64">
        <v>1</v>
      </c>
      <c r="P27" s="21">
        <f t="shared" si="0"/>
        <v>5</v>
      </c>
      <c r="Q27" s="23"/>
    </row>
    <row r="28" spans="1:25" ht="27" customHeight="1">
      <c r="B28" s="584" t="s">
        <v>75</v>
      </c>
      <c r="C28" s="498"/>
      <c r="D28" s="498"/>
      <c r="E28" s="499"/>
      <c r="F28" s="80">
        <f t="shared" ref="F28:O28" si="2">SUM(F12:F27)</f>
        <v>22</v>
      </c>
      <c r="G28" s="80">
        <f t="shared" si="2"/>
        <v>22</v>
      </c>
      <c r="H28" s="80">
        <f t="shared" si="2"/>
        <v>21</v>
      </c>
      <c r="I28" s="80">
        <f t="shared" si="2"/>
        <v>21</v>
      </c>
      <c r="J28" s="80">
        <f t="shared" si="2"/>
        <v>22</v>
      </c>
      <c r="K28" s="80">
        <f t="shared" si="2"/>
        <v>22</v>
      </c>
      <c r="L28" s="80">
        <f t="shared" si="2"/>
        <v>20</v>
      </c>
      <c r="M28" s="80">
        <f t="shared" si="2"/>
        <v>20</v>
      </c>
      <c r="N28" s="80">
        <f t="shared" si="2"/>
        <v>18</v>
      </c>
      <c r="O28" s="80">
        <f t="shared" si="2"/>
        <v>18</v>
      </c>
      <c r="P28" s="80">
        <f t="shared" si="0"/>
        <v>103</v>
      </c>
      <c r="Q28" s="23"/>
      <c r="S28" s="15"/>
      <c r="T28" s="61"/>
      <c r="X28" s="61"/>
    </row>
    <row r="29" spans="1:25" ht="12.75" customHeight="1">
      <c r="B29" s="593" t="s">
        <v>76</v>
      </c>
      <c r="C29" s="464"/>
      <c r="D29" s="464"/>
      <c r="E29" s="464"/>
      <c r="F29" s="464"/>
      <c r="G29" s="464"/>
      <c r="H29" s="464"/>
      <c r="I29" s="464"/>
      <c r="J29" s="464"/>
      <c r="K29" s="464"/>
      <c r="L29" s="464"/>
      <c r="M29" s="464"/>
      <c r="N29" s="464"/>
      <c r="O29" s="464"/>
      <c r="P29" s="594"/>
      <c r="Q29" s="23"/>
      <c r="S29" s="15"/>
      <c r="X29" s="61"/>
    </row>
    <row r="30" spans="1:25" ht="12.75" customHeight="1">
      <c r="B30" s="67">
        <v>1</v>
      </c>
      <c r="C30" s="49" t="s">
        <v>24</v>
      </c>
      <c r="D30" s="85" t="s">
        <v>53</v>
      </c>
      <c r="E30" s="18"/>
      <c r="F30" s="217"/>
      <c r="G30" s="217"/>
      <c r="H30" s="217"/>
      <c r="I30" s="217"/>
      <c r="J30" s="217">
        <v>1</v>
      </c>
      <c r="K30" s="217">
        <v>1</v>
      </c>
      <c r="L30" s="217">
        <v>1</v>
      </c>
      <c r="M30" s="217">
        <v>1</v>
      </c>
      <c r="N30" s="217">
        <v>1</v>
      </c>
      <c r="O30" s="217">
        <v>1</v>
      </c>
      <c r="P30" s="47">
        <f t="shared" ref="P30:P43" si="3">SUM(F30:O30)/2</f>
        <v>3</v>
      </c>
      <c r="Q30" s="23"/>
      <c r="U30" s="61"/>
      <c r="V30" s="61"/>
      <c r="W30" s="61"/>
      <c r="X30" s="61"/>
    </row>
    <row r="31" spans="1:25" ht="12" customHeight="1">
      <c r="B31" s="87">
        <v>2</v>
      </c>
      <c r="C31" s="49" t="s">
        <v>36</v>
      </c>
      <c r="D31" s="49"/>
      <c r="E31" s="18"/>
      <c r="F31" s="217">
        <v>1</v>
      </c>
      <c r="G31" s="217">
        <v>1</v>
      </c>
      <c r="H31" s="217">
        <v>1</v>
      </c>
      <c r="I31" s="217">
        <v>1</v>
      </c>
      <c r="J31" s="217">
        <v>1</v>
      </c>
      <c r="K31" s="217">
        <v>1</v>
      </c>
      <c r="L31" s="217">
        <v>1</v>
      </c>
      <c r="M31" s="217">
        <v>1</v>
      </c>
      <c r="N31" s="217">
        <v>1</v>
      </c>
      <c r="O31" s="217">
        <v>1</v>
      </c>
      <c r="P31" s="47">
        <f t="shared" si="3"/>
        <v>5</v>
      </c>
      <c r="Q31" s="23"/>
      <c r="U31" s="61"/>
      <c r="V31" s="61"/>
      <c r="W31" s="61"/>
      <c r="X31" s="61"/>
    </row>
    <row r="32" spans="1:25" ht="12.75" customHeight="1">
      <c r="B32" s="463" t="s">
        <v>82</v>
      </c>
      <c r="C32" s="464"/>
      <c r="D32" s="464"/>
      <c r="E32" s="465"/>
      <c r="F32" s="89">
        <f t="shared" ref="F32:O32" si="4">SUM(F30:F31)</f>
        <v>1</v>
      </c>
      <c r="G32" s="89">
        <f t="shared" si="4"/>
        <v>1</v>
      </c>
      <c r="H32" s="89">
        <f t="shared" si="4"/>
        <v>1</v>
      </c>
      <c r="I32" s="89">
        <f t="shared" si="4"/>
        <v>1</v>
      </c>
      <c r="J32" s="89">
        <f t="shared" si="4"/>
        <v>2</v>
      </c>
      <c r="K32" s="89">
        <f t="shared" si="4"/>
        <v>2</v>
      </c>
      <c r="L32" s="89">
        <f t="shared" si="4"/>
        <v>2</v>
      </c>
      <c r="M32" s="89">
        <f t="shared" si="4"/>
        <v>2</v>
      </c>
      <c r="N32" s="89">
        <f t="shared" si="4"/>
        <v>2</v>
      </c>
      <c r="O32" s="89">
        <f t="shared" si="4"/>
        <v>2</v>
      </c>
      <c r="P32" s="92">
        <f t="shared" si="3"/>
        <v>8</v>
      </c>
      <c r="Q32" s="23"/>
      <c r="S32" s="15"/>
      <c r="T32" s="61"/>
      <c r="U32" s="61"/>
      <c r="V32" s="61"/>
      <c r="W32" s="61"/>
      <c r="X32" s="61"/>
    </row>
    <row r="33" spans="1:26" ht="12.75" customHeight="1">
      <c r="A33" s="441">
        <f t="shared" ref="A33:A50" si="5">LEN(C33)</f>
        <v>19</v>
      </c>
      <c r="B33" s="470">
        <v>17</v>
      </c>
      <c r="C33" s="578" t="s">
        <v>83</v>
      </c>
      <c r="D33" s="579"/>
      <c r="E33" s="93" t="s">
        <v>61</v>
      </c>
      <c r="F33" s="95"/>
      <c r="G33" s="95"/>
      <c r="H33" s="95"/>
      <c r="I33" s="95"/>
      <c r="J33" s="95">
        <v>1</v>
      </c>
      <c r="K33" s="95">
        <v>1</v>
      </c>
      <c r="L33" s="95"/>
      <c r="M33" s="95"/>
      <c r="N33" s="95"/>
      <c r="O33" s="95"/>
      <c r="P33" s="97">
        <f t="shared" si="3"/>
        <v>1</v>
      </c>
      <c r="Q33" s="23"/>
    </row>
    <row r="34" spans="1:26" ht="12.75" customHeight="1">
      <c r="A34" s="441">
        <f t="shared" si="5"/>
        <v>0</v>
      </c>
      <c r="B34" s="471"/>
      <c r="C34" s="571"/>
      <c r="D34" s="580"/>
      <c r="E34" s="93" t="s">
        <v>63</v>
      </c>
      <c r="F34" s="95"/>
      <c r="G34" s="95"/>
      <c r="H34" s="95"/>
      <c r="I34" s="95"/>
      <c r="J34" s="95"/>
      <c r="K34" s="95"/>
      <c r="L34" s="95">
        <v>1</v>
      </c>
      <c r="M34" s="95">
        <v>1</v>
      </c>
      <c r="N34" s="95"/>
      <c r="O34" s="95"/>
      <c r="P34" s="97">
        <f t="shared" si="3"/>
        <v>1</v>
      </c>
      <c r="Q34" s="2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2.75" customHeight="1">
      <c r="A35" s="441">
        <f t="shared" si="5"/>
        <v>44</v>
      </c>
      <c r="B35" s="52">
        <v>18</v>
      </c>
      <c r="C35" s="563" t="s">
        <v>100</v>
      </c>
      <c r="D35" s="465"/>
      <c r="E35" s="78" t="s">
        <v>61</v>
      </c>
      <c r="F35" s="100">
        <v>1</v>
      </c>
      <c r="G35" s="100">
        <v>1</v>
      </c>
      <c r="H35" s="100">
        <v>1</v>
      </c>
      <c r="I35" s="100">
        <v>1</v>
      </c>
      <c r="J35" s="100"/>
      <c r="K35" s="100"/>
      <c r="L35" s="100"/>
      <c r="M35" s="100"/>
      <c r="N35" s="100"/>
      <c r="O35" s="100"/>
      <c r="P35" s="97">
        <f t="shared" si="3"/>
        <v>2</v>
      </c>
      <c r="Q35" s="23"/>
      <c r="S35" s="54"/>
      <c r="T35" s="101"/>
    </row>
    <row r="36" spans="1:26" ht="12.75" customHeight="1">
      <c r="A36" s="441">
        <f t="shared" si="5"/>
        <v>32</v>
      </c>
      <c r="B36" s="52">
        <v>19</v>
      </c>
      <c r="C36" s="563" t="s">
        <v>102</v>
      </c>
      <c r="D36" s="465"/>
      <c r="E36" s="78" t="s">
        <v>61</v>
      </c>
      <c r="F36" s="100">
        <v>2</v>
      </c>
      <c r="G36" s="100">
        <v>2</v>
      </c>
      <c r="H36" s="100">
        <v>2</v>
      </c>
      <c r="I36" s="100">
        <v>2</v>
      </c>
      <c r="J36" s="100">
        <v>1</v>
      </c>
      <c r="K36" s="100">
        <v>1</v>
      </c>
      <c r="L36" s="100"/>
      <c r="M36" s="100"/>
      <c r="N36" s="100"/>
      <c r="O36" s="100"/>
      <c r="P36" s="97">
        <f t="shared" si="3"/>
        <v>5</v>
      </c>
      <c r="Q36" s="23"/>
    </row>
    <row r="37" spans="1:26" ht="12.75" customHeight="1">
      <c r="A37" s="441">
        <f t="shared" si="5"/>
        <v>28</v>
      </c>
      <c r="B37" s="52">
        <v>20</v>
      </c>
      <c r="C37" s="563" t="s">
        <v>103</v>
      </c>
      <c r="D37" s="465"/>
      <c r="E37" s="78" t="s">
        <v>63</v>
      </c>
      <c r="F37" s="100">
        <v>2</v>
      </c>
      <c r="G37" s="100">
        <v>2</v>
      </c>
      <c r="H37" s="100">
        <v>1</v>
      </c>
      <c r="I37" s="100">
        <v>1</v>
      </c>
      <c r="J37" s="100">
        <v>1</v>
      </c>
      <c r="K37" s="100">
        <v>1</v>
      </c>
      <c r="L37" s="100">
        <v>2</v>
      </c>
      <c r="M37" s="100">
        <v>2</v>
      </c>
      <c r="N37" s="100">
        <v>1</v>
      </c>
      <c r="O37" s="100"/>
      <c r="P37" s="97">
        <f t="shared" si="3"/>
        <v>6.5</v>
      </c>
      <c r="Q37" s="23"/>
    </row>
    <row r="38" spans="1:26" ht="12.75" customHeight="1">
      <c r="A38" s="441">
        <f t="shared" si="5"/>
        <v>12</v>
      </c>
      <c r="B38" s="52">
        <v>21</v>
      </c>
      <c r="C38" s="563" t="s">
        <v>106</v>
      </c>
      <c r="D38" s="465"/>
      <c r="E38" s="78" t="s">
        <v>63</v>
      </c>
      <c r="F38" s="100">
        <v>2</v>
      </c>
      <c r="G38" s="100">
        <v>2</v>
      </c>
      <c r="H38" s="100">
        <v>2</v>
      </c>
      <c r="I38" s="100">
        <v>2</v>
      </c>
      <c r="J38" s="100">
        <v>1</v>
      </c>
      <c r="K38" s="100">
        <v>1</v>
      </c>
      <c r="L38" s="100">
        <v>2</v>
      </c>
      <c r="M38" s="100">
        <v>2</v>
      </c>
      <c r="N38" s="100">
        <v>1</v>
      </c>
      <c r="O38" s="100"/>
      <c r="P38" s="97">
        <f t="shared" si="3"/>
        <v>7.5</v>
      </c>
      <c r="Q38" s="23"/>
    </row>
    <row r="39" spans="1:26" ht="12.75" customHeight="1">
      <c r="A39" s="441">
        <f t="shared" si="5"/>
        <v>28</v>
      </c>
      <c r="B39" s="570">
        <v>22</v>
      </c>
      <c r="C39" s="581" t="s">
        <v>110</v>
      </c>
      <c r="D39" s="582"/>
      <c r="E39" s="106" t="s">
        <v>61</v>
      </c>
      <c r="F39" s="100"/>
      <c r="G39" s="100"/>
      <c r="H39" s="100"/>
      <c r="I39" s="100"/>
      <c r="J39" s="100">
        <v>1</v>
      </c>
      <c r="K39" s="100">
        <v>1</v>
      </c>
      <c r="L39" s="100"/>
      <c r="M39" s="100"/>
      <c r="N39" s="100"/>
      <c r="O39" s="100"/>
      <c r="P39" s="97">
        <f t="shared" si="3"/>
        <v>1</v>
      </c>
      <c r="Q39" s="23"/>
    </row>
    <row r="40" spans="1:26" ht="12.75" customHeight="1">
      <c r="A40" s="441">
        <f t="shared" si="5"/>
        <v>0</v>
      </c>
      <c r="B40" s="571"/>
      <c r="C40" s="583"/>
      <c r="D40" s="521"/>
      <c r="E40" s="78" t="s">
        <v>63</v>
      </c>
      <c r="F40" s="107"/>
      <c r="G40" s="100"/>
      <c r="H40" s="100"/>
      <c r="I40" s="100"/>
      <c r="J40" s="100"/>
      <c r="K40" s="100"/>
      <c r="L40" s="100">
        <v>1</v>
      </c>
      <c r="M40" s="100">
        <v>1</v>
      </c>
      <c r="N40" s="100"/>
      <c r="O40" s="100"/>
      <c r="P40" s="97">
        <f t="shared" si="3"/>
        <v>1</v>
      </c>
      <c r="Q40" s="23"/>
    </row>
    <row r="41" spans="1:26" ht="12.75" customHeight="1">
      <c r="A41" s="441">
        <f t="shared" si="5"/>
        <v>17</v>
      </c>
      <c r="B41" s="52">
        <v>23</v>
      </c>
      <c r="C41" s="563" t="s">
        <v>112</v>
      </c>
      <c r="D41" s="465"/>
      <c r="E41" s="78" t="s">
        <v>63</v>
      </c>
      <c r="F41" s="107"/>
      <c r="G41" s="100"/>
      <c r="H41" s="100"/>
      <c r="I41" s="100"/>
      <c r="J41" s="100"/>
      <c r="K41" s="100"/>
      <c r="L41" s="100">
        <v>2</v>
      </c>
      <c r="M41" s="100">
        <v>2</v>
      </c>
      <c r="N41" s="100">
        <v>2</v>
      </c>
      <c r="O41" s="100"/>
      <c r="P41" s="97">
        <f t="shared" si="3"/>
        <v>3</v>
      </c>
      <c r="Q41" s="23"/>
    </row>
    <row r="42" spans="1:26" ht="12.75" customHeight="1">
      <c r="A42" s="441"/>
      <c r="B42" s="589" t="s">
        <v>91</v>
      </c>
      <c r="C42" s="590"/>
      <c r="D42" s="590"/>
      <c r="E42" s="591"/>
      <c r="F42" s="109">
        <f t="shared" ref="F42:O42" si="6">SUM(F33:F41)</f>
        <v>7</v>
      </c>
      <c r="G42" s="109">
        <f t="shared" si="6"/>
        <v>7</v>
      </c>
      <c r="H42" s="109">
        <f t="shared" si="6"/>
        <v>6</v>
      </c>
      <c r="I42" s="109">
        <f t="shared" si="6"/>
        <v>6</v>
      </c>
      <c r="J42" s="109">
        <f t="shared" si="6"/>
        <v>5</v>
      </c>
      <c r="K42" s="109">
        <f t="shared" si="6"/>
        <v>5</v>
      </c>
      <c r="L42" s="109">
        <f t="shared" si="6"/>
        <v>8</v>
      </c>
      <c r="M42" s="109">
        <f t="shared" si="6"/>
        <v>8</v>
      </c>
      <c r="N42" s="109">
        <f t="shared" si="6"/>
        <v>4</v>
      </c>
      <c r="O42" s="109">
        <f t="shared" si="6"/>
        <v>0</v>
      </c>
      <c r="P42" s="109">
        <f t="shared" si="3"/>
        <v>28</v>
      </c>
      <c r="Q42" s="23"/>
    </row>
    <row r="43" spans="1:26" ht="12.75" customHeight="1">
      <c r="A43" s="441">
        <f t="shared" si="5"/>
        <v>33</v>
      </c>
      <c r="B43" s="18">
        <v>24</v>
      </c>
      <c r="C43" s="563" t="s">
        <v>114</v>
      </c>
      <c r="D43" s="465"/>
      <c r="E43" s="78" t="s">
        <v>61</v>
      </c>
      <c r="F43" s="110">
        <v>3</v>
      </c>
      <c r="G43" s="110">
        <v>3</v>
      </c>
      <c r="H43" s="110">
        <v>3</v>
      </c>
      <c r="I43" s="110">
        <v>3</v>
      </c>
      <c r="J43" s="110">
        <v>2</v>
      </c>
      <c r="K43" s="110">
        <v>2</v>
      </c>
      <c r="L43" s="110"/>
      <c r="M43" s="110"/>
      <c r="N43" s="110"/>
      <c r="O43" s="110"/>
      <c r="P43" s="97">
        <f t="shared" si="3"/>
        <v>8</v>
      </c>
      <c r="Q43" s="23"/>
    </row>
    <row r="44" spans="1:26" ht="12.75" customHeight="1">
      <c r="A44" s="441">
        <f t="shared" si="5"/>
        <v>37</v>
      </c>
      <c r="B44" s="470">
        <v>25</v>
      </c>
      <c r="C44" s="564" t="s">
        <v>303</v>
      </c>
      <c r="D44" s="565"/>
      <c r="E44" s="113" t="s">
        <v>61</v>
      </c>
      <c r="F44" s="55">
        <v>1</v>
      </c>
      <c r="G44" s="100">
        <v>1</v>
      </c>
      <c r="H44" s="100">
        <v>3</v>
      </c>
      <c r="I44" s="100">
        <v>3</v>
      </c>
      <c r="J44" s="100">
        <v>3</v>
      </c>
      <c r="K44" s="100">
        <v>3</v>
      </c>
      <c r="L44" s="100"/>
      <c r="M44" s="100"/>
      <c r="N44" s="100"/>
      <c r="O44" s="115"/>
      <c r="P44" s="576">
        <f>SUM(F44:O45)/2</f>
        <v>10</v>
      </c>
      <c r="Q44" s="23"/>
    </row>
    <row r="45" spans="1:26" ht="12.75" customHeight="1">
      <c r="A45" s="441">
        <f t="shared" si="5"/>
        <v>0</v>
      </c>
      <c r="B45" s="471"/>
      <c r="C45" s="566"/>
      <c r="D45" s="567"/>
      <c r="E45" s="113" t="s">
        <v>63</v>
      </c>
      <c r="F45" s="55"/>
      <c r="G45" s="119"/>
      <c r="H45" s="55"/>
      <c r="I45" s="55"/>
      <c r="J45" s="55"/>
      <c r="K45" s="55"/>
      <c r="L45" s="55">
        <v>2</v>
      </c>
      <c r="M45" s="55">
        <v>2</v>
      </c>
      <c r="N45" s="55">
        <v>2</v>
      </c>
      <c r="O45" s="25"/>
      <c r="P45" s="577"/>
      <c r="Q45" s="23"/>
    </row>
    <row r="46" spans="1:26" ht="12.75" customHeight="1">
      <c r="A46" s="441">
        <f t="shared" si="5"/>
        <v>22</v>
      </c>
      <c r="B46" s="18">
        <v>26</v>
      </c>
      <c r="C46" s="563" t="s">
        <v>117</v>
      </c>
      <c r="D46" s="465"/>
      <c r="E46" s="78" t="s">
        <v>63</v>
      </c>
      <c r="F46" s="121"/>
      <c r="G46" s="121"/>
      <c r="H46" s="121">
        <v>1</v>
      </c>
      <c r="I46" s="121">
        <v>1</v>
      </c>
      <c r="J46" s="121">
        <v>2</v>
      </c>
      <c r="K46" s="121">
        <v>2</v>
      </c>
      <c r="L46" s="121">
        <v>3</v>
      </c>
      <c r="M46" s="121">
        <v>3</v>
      </c>
      <c r="N46" s="121">
        <v>1</v>
      </c>
      <c r="O46" s="121"/>
      <c r="P46" s="97">
        <f t="shared" ref="P46:P52" si="7">SUM(F46:O46)/2</f>
        <v>6.5</v>
      </c>
      <c r="Q46" s="23"/>
    </row>
    <row r="47" spans="1:26" s="445" customFormat="1" ht="12.75" customHeight="1">
      <c r="A47" s="441"/>
      <c r="B47" s="450">
        <v>27</v>
      </c>
      <c r="C47" s="568" t="s">
        <v>318</v>
      </c>
      <c r="D47" s="569"/>
      <c r="E47" s="451" t="s">
        <v>327</v>
      </c>
      <c r="F47" s="121"/>
      <c r="G47" s="121"/>
      <c r="H47" s="121"/>
      <c r="I47" s="121"/>
      <c r="J47" s="121"/>
      <c r="K47" s="121"/>
      <c r="L47" s="121"/>
      <c r="M47" s="121"/>
      <c r="N47" s="121"/>
      <c r="O47" s="79">
        <v>3</v>
      </c>
      <c r="P47" s="97">
        <f t="shared" si="7"/>
        <v>1.5</v>
      </c>
      <c r="Q47" s="23"/>
    </row>
    <row r="48" spans="1:26" ht="12.75" customHeight="1">
      <c r="A48" s="441">
        <f t="shared" si="5"/>
        <v>48</v>
      </c>
      <c r="B48" s="50">
        <v>28</v>
      </c>
      <c r="C48" s="561" t="s">
        <v>325</v>
      </c>
      <c r="D48" s="562"/>
      <c r="E48" s="451" t="s">
        <v>327</v>
      </c>
      <c r="F48" s="100"/>
      <c r="G48" s="100"/>
      <c r="H48" s="100"/>
      <c r="I48" s="100"/>
      <c r="J48" s="100"/>
      <c r="K48" s="100"/>
      <c r="L48" s="100"/>
      <c r="M48" s="100"/>
      <c r="N48" s="100"/>
      <c r="O48" s="91">
        <v>4</v>
      </c>
      <c r="P48" s="97">
        <f t="shared" si="7"/>
        <v>2</v>
      </c>
      <c r="Q48" s="23"/>
    </row>
    <row r="49" spans="1:25" ht="12.75" customHeight="1">
      <c r="A49" s="441">
        <f t="shared" si="5"/>
        <v>17</v>
      </c>
      <c r="B49" s="470">
        <v>29</v>
      </c>
      <c r="C49" s="581" t="s">
        <v>97</v>
      </c>
      <c r="D49" s="579"/>
      <c r="E49" s="122" t="s">
        <v>61</v>
      </c>
      <c r="F49" s="123"/>
      <c r="G49" s="123"/>
      <c r="H49" s="123"/>
      <c r="I49" s="123"/>
      <c r="J49" s="123"/>
      <c r="K49" s="123" t="s">
        <v>98</v>
      </c>
      <c r="L49" s="123"/>
      <c r="M49" s="123"/>
      <c r="N49" s="123"/>
      <c r="O49" s="123"/>
      <c r="P49" s="97">
        <f t="shared" si="7"/>
        <v>0</v>
      </c>
      <c r="Q49" s="23"/>
    </row>
    <row r="50" spans="1:25" ht="12.75" customHeight="1">
      <c r="A50" s="441">
        <f t="shared" si="5"/>
        <v>0</v>
      </c>
      <c r="B50" s="471"/>
      <c r="C50" s="571"/>
      <c r="D50" s="580"/>
      <c r="E50" s="122" t="s">
        <v>63</v>
      </c>
      <c r="F50" s="123"/>
      <c r="G50" s="123"/>
      <c r="H50" s="123"/>
      <c r="I50" s="123"/>
      <c r="J50" s="123"/>
      <c r="K50" s="123"/>
      <c r="L50" s="123"/>
      <c r="M50" s="123" t="s">
        <v>98</v>
      </c>
      <c r="N50" s="123"/>
      <c r="O50" s="123"/>
      <c r="P50" s="97">
        <f t="shared" si="7"/>
        <v>0</v>
      </c>
      <c r="Q50" s="23"/>
    </row>
    <row r="51" spans="1:25" ht="12.75" customHeight="1">
      <c r="B51" s="124" t="s">
        <v>99</v>
      </c>
      <c r="C51" s="126"/>
      <c r="D51" s="128"/>
      <c r="E51" s="128"/>
      <c r="F51" s="129">
        <f t="shared" ref="F51:O51" si="8">SUM(F43:F50)</f>
        <v>4</v>
      </c>
      <c r="G51" s="129">
        <f t="shared" si="8"/>
        <v>4</v>
      </c>
      <c r="H51" s="129">
        <f t="shared" si="8"/>
        <v>7</v>
      </c>
      <c r="I51" s="129">
        <f t="shared" si="8"/>
        <v>7</v>
      </c>
      <c r="J51" s="129">
        <f t="shared" si="8"/>
        <v>7</v>
      </c>
      <c r="K51" s="129">
        <f t="shared" si="8"/>
        <v>7</v>
      </c>
      <c r="L51" s="129">
        <f t="shared" si="8"/>
        <v>5</v>
      </c>
      <c r="M51" s="129">
        <f t="shared" si="8"/>
        <v>5</v>
      </c>
      <c r="N51" s="129">
        <f t="shared" si="8"/>
        <v>3</v>
      </c>
      <c r="O51" s="129">
        <f t="shared" si="8"/>
        <v>7</v>
      </c>
      <c r="P51" s="109">
        <f t="shared" si="7"/>
        <v>28</v>
      </c>
      <c r="Q51" s="23"/>
    </row>
    <row r="52" spans="1:25" ht="12.75" customHeight="1">
      <c r="B52" s="132" t="s">
        <v>107</v>
      </c>
      <c r="C52" s="134"/>
      <c r="D52" s="136"/>
      <c r="E52" s="137"/>
      <c r="F52" s="140">
        <f t="shared" ref="F52:O52" si="9">SUM(F51,F42)</f>
        <v>11</v>
      </c>
      <c r="G52" s="140">
        <f t="shared" si="9"/>
        <v>11</v>
      </c>
      <c r="H52" s="140">
        <f t="shared" si="9"/>
        <v>13</v>
      </c>
      <c r="I52" s="140">
        <f t="shared" si="9"/>
        <v>13</v>
      </c>
      <c r="J52" s="140">
        <f t="shared" si="9"/>
        <v>12</v>
      </c>
      <c r="K52" s="140">
        <f t="shared" si="9"/>
        <v>12</v>
      </c>
      <c r="L52" s="140">
        <f t="shared" si="9"/>
        <v>13</v>
      </c>
      <c r="M52" s="140">
        <f t="shared" si="9"/>
        <v>13</v>
      </c>
      <c r="N52" s="140">
        <f t="shared" si="9"/>
        <v>7</v>
      </c>
      <c r="O52" s="140">
        <f t="shared" si="9"/>
        <v>7</v>
      </c>
      <c r="P52" s="141">
        <f t="shared" si="7"/>
        <v>56</v>
      </c>
      <c r="Q52" s="23"/>
    </row>
    <row r="53" spans="1:25" ht="12.75" customHeight="1">
      <c r="B53" s="598" t="s">
        <v>113</v>
      </c>
      <c r="C53" s="464"/>
      <c r="D53" s="464"/>
      <c r="E53" s="465"/>
      <c r="F53" s="108">
        <v>11</v>
      </c>
      <c r="G53" s="108">
        <v>11</v>
      </c>
      <c r="H53" s="108">
        <v>13</v>
      </c>
      <c r="I53" s="108">
        <v>13</v>
      </c>
      <c r="J53" s="108">
        <v>12</v>
      </c>
      <c r="K53" s="108">
        <v>12</v>
      </c>
      <c r="L53" s="108">
        <v>13</v>
      </c>
      <c r="M53" s="108">
        <v>13</v>
      </c>
      <c r="N53" s="140">
        <v>7</v>
      </c>
      <c r="O53" s="140">
        <v>7</v>
      </c>
      <c r="P53" s="141">
        <f>SUM(F53:M53)/2+N53</f>
        <v>56</v>
      </c>
      <c r="Q53" s="23"/>
      <c r="S53" t="s">
        <v>111</v>
      </c>
    </row>
    <row r="54" spans="1:25" ht="12.75" customHeight="1">
      <c r="B54" s="600" t="s">
        <v>115</v>
      </c>
      <c r="C54" s="464"/>
      <c r="D54" s="464"/>
      <c r="E54" s="465"/>
      <c r="F54" s="147"/>
      <c r="G54" s="8"/>
      <c r="H54" s="8"/>
      <c r="I54" s="8"/>
      <c r="J54" s="8"/>
      <c r="K54" s="8" t="s">
        <v>61</v>
      </c>
      <c r="L54" s="8"/>
      <c r="M54" s="8"/>
      <c r="N54" s="8" t="s">
        <v>63</v>
      </c>
      <c r="O54" s="8"/>
      <c r="P54" s="18">
        <f>COUNTA(F54:O54)</f>
        <v>2</v>
      </c>
      <c r="Q54" s="23"/>
    </row>
    <row r="55" spans="1:25" ht="12.75" customHeight="1">
      <c r="A55" s="5"/>
      <c r="B55" s="149" t="s">
        <v>116</v>
      </c>
      <c r="C55" s="151"/>
      <c r="D55" s="153"/>
      <c r="E55" s="154"/>
      <c r="F55" s="156">
        <f t="shared" ref="F55:O55" si="10">F28+F52</f>
        <v>33</v>
      </c>
      <c r="G55" s="156">
        <f t="shared" si="10"/>
        <v>33</v>
      </c>
      <c r="H55" s="156">
        <f t="shared" si="10"/>
        <v>34</v>
      </c>
      <c r="I55" s="156">
        <f t="shared" si="10"/>
        <v>34</v>
      </c>
      <c r="J55" s="156">
        <f t="shared" si="10"/>
        <v>34</v>
      </c>
      <c r="K55" s="156">
        <f t="shared" si="10"/>
        <v>34</v>
      </c>
      <c r="L55" s="156">
        <f t="shared" si="10"/>
        <v>33</v>
      </c>
      <c r="M55" s="156">
        <f t="shared" si="10"/>
        <v>33</v>
      </c>
      <c r="N55" s="156">
        <f t="shared" si="10"/>
        <v>25</v>
      </c>
      <c r="O55" s="156">
        <f t="shared" si="10"/>
        <v>25</v>
      </c>
      <c r="P55" s="157">
        <f>SUM(F55:O55)</f>
        <v>318</v>
      </c>
      <c r="Q55" s="23"/>
      <c r="R55" s="5"/>
      <c r="S55" s="5"/>
      <c r="T55" s="5"/>
      <c r="U55" s="5"/>
      <c r="V55" s="5"/>
      <c r="W55" s="5"/>
      <c r="X55" s="5"/>
      <c r="Y55" s="5"/>
    </row>
    <row r="56" spans="1:25" ht="29.25" customHeight="1">
      <c r="B56" s="599" t="s">
        <v>59</v>
      </c>
      <c r="C56" s="464"/>
      <c r="D56" s="464"/>
      <c r="E56" s="465"/>
      <c r="F56" s="156">
        <f t="shared" ref="F56:O56" si="11">F55+F32</f>
        <v>34</v>
      </c>
      <c r="G56" s="156">
        <f t="shared" si="11"/>
        <v>34</v>
      </c>
      <c r="H56" s="156">
        <f t="shared" si="11"/>
        <v>35</v>
      </c>
      <c r="I56" s="156">
        <f t="shared" si="11"/>
        <v>35</v>
      </c>
      <c r="J56" s="156">
        <f t="shared" si="11"/>
        <v>36</v>
      </c>
      <c r="K56" s="156">
        <f t="shared" si="11"/>
        <v>36</v>
      </c>
      <c r="L56" s="156">
        <f t="shared" si="11"/>
        <v>35</v>
      </c>
      <c r="M56" s="156">
        <f t="shared" si="11"/>
        <v>35</v>
      </c>
      <c r="N56" s="156">
        <f t="shared" si="11"/>
        <v>27</v>
      </c>
      <c r="O56" s="156">
        <f t="shared" si="11"/>
        <v>27</v>
      </c>
      <c r="P56" s="39">
        <f>SUM(F56:O56)/2</f>
        <v>167</v>
      </c>
      <c r="Q56" s="23"/>
    </row>
    <row r="57" spans="1:25" ht="25.5" customHeight="1">
      <c r="B57" s="595"/>
      <c r="C57" s="504" t="s">
        <v>300</v>
      </c>
      <c r="D57" s="596" t="s">
        <v>118</v>
      </c>
      <c r="E57" s="465"/>
      <c r="F57" s="160">
        <v>1</v>
      </c>
      <c r="G57" s="160">
        <v>1</v>
      </c>
      <c r="H57" s="160">
        <v>1</v>
      </c>
      <c r="I57" s="160">
        <v>1</v>
      </c>
      <c r="J57" s="160"/>
      <c r="K57" s="160"/>
      <c r="L57" s="160"/>
      <c r="M57" s="160"/>
      <c r="N57" s="160">
        <v>1</v>
      </c>
      <c r="O57" s="160">
        <v>1</v>
      </c>
      <c r="P57" s="586">
        <f>SUM(F57:O58)/2</f>
        <v>4</v>
      </c>
      <c r="Q57" s="23"/>
    </row>
    <row r="58" spans="1:25" ht="18.75" customHeight="1">
      <c r="B58" s="471"/>
      <c r="C58" s="471"/>
      <c r="D58" s="596" t="s">
        <v>36</v>
      </c>
      <c r="E58" s="465"/>
      <c r="F58" s="160"/>
      <c r="G58" s="160"/>
      <c r="H58" s="160"/>
      <c r="I58" s="160"/>
      <c r="J58" s="160"/>
      <c r="K58" s="160"/>
      <c r="L58" s="160"/>
      <c r="M58" s="160"/>
      <c r="N58" s="160">
        <v>1</v>
      </c>
      <c r="O58" s="160">
        <v>1</v>
      </c>
      <c r="P58" s="471"/>
      <c r="Q58" s="23"/>
    </row>
    <row r="59" spans="1:25" ht="12.75" customHeight="1">
      <c r="B59" s="25">
        <v>1</v>
      </c>
      <c r="C59" s="597" t="s">
        <v>119</v>
      </c>
      <c r="D59" s="464"/>
      <c r="E59" s="465"/>
      <c r="F59" s="161">
        <v>2</v>
      </c>
      <c r="G59" s="161">
        <v>2</v>
      </c>
      <c r="H59" s="161">
        <v>2</v>
      </c>
      <c r="I59" s="161">
        <v>2</v>
      </c>
      <c r="J59" s="161">
        <v>2</v>
      </c>
      <c r="K59" s="161">
        <v>2</v>
      </c>
      <c r="L59" s="161">
        <v>2</v>
      </c>
      <c r="M59" s="161">
        <v>2</v>
      </c>
      <c r="N59" s="161">
        <v>2</v>
      </c>
      <c r="O59" s="161">
        <v>2</v>
      </c>
      <c r="P59" s="162" t="s">
        <v>140</v>
      </c>
      <c r="Q59" s="5"/>
    </row>
    <row r="60" spans="1:25" ht="12.75" customHeight="1">
      <c r="B60" s="25">
        <v>2</v>
      </c>
      <c r="C60" s="592" t="s">
        <v>121</v>
      </c>
      <c r="D60" s="464"/>
      <c r="E60" s="465"/>
      <c r="F60" s="161">
        <v>0.5</v>
      </c>
      <c r="G60" s="161"/>
      <c r="H60" s="161">
        <v>0.5</v>
      </c>
      <c r="I60" s="161"/>
      <c r="J60" s="161">
        <v>0.5</v>
      </c>
      <c r="K60" s="161"/>
      <c r="L60" s="161"/>
      <c r="M60" s="164"/>
      <c r="N60" s="164"/>
      <c r="O60" s="164"/>
      <c r="P60" s="162" t="s">
        <v>140</v>
      </c>
      <c r="Q60" s="5"/>
    </row>
    <row r="61" spans="1:25" ht="12.75" customHeight="1">
      <c r="B61" s="25">
        <v>3</v>
      </c>
      <c r="C61" s="592" t="s">
        <v>122</v>
      </c>
      <c r="D61" s="464"/>
      <c r="E61" s="465"/>
      <c r="F61" s="161"/>
      <c r="G61" s="161"/>
      <c r="H61" s="161"/>
      <c r="I61" s="161"/>
      <c r="J61" s="161"/>
      <c r="K61" s="161"/>
      <c r="L61" s="161"/>
      <c r="M61" s="164"/>
      <c r="N61" s="164"/>
      <c r="O61" s="164"/>
      <c r="P61" s="162" t="s">
        <v>140</v>
      </c>
      <c r="Q61" s="5"/>
    </row>
    <row r="62" spans="1:25" ht="12.75" customHeight="1">
      <c r="B62" s="25">
        <v>4</v>
      </c>
      <c r="C62" s="592" t="s">
        <v>123</v>
      </c>
      <c r="D62" s="464"/>
      <c r="E62" s="465"/>
      <c r="F62" s="161"/>
      <c r="G62" s="161"/>
      <c r="H62" s="161"/>
      <c r="I62" s="161"/>
      <c r="J62" s="161"/>
      <c r="K62" s="161"/>
      <c r="L62" s="161"/>
      <c r="M62" s="164"/>
      <c r="N62" s="164"/>
      <c r="O62" s="164"/>
      <c r="P62" s="162" t="s">
        <v>140</v>
      </c>
      <c r="Q62" s="5"/>
    </row>
    <row r="63" spans="1:25" ht="12.75" customHeight="1">
      <c r="B63" s="25">
        <v>5</v>
      </c>
      <c r="C63" s="592" t="s">
        <v>124</v>
      </c>
      <c r="D63" s="464"/>
      <c r="E63" s="465"/>
      <c r="F63" s="161"/>
      <c r="G63" s="161"/>
      <c r="H63" s="161"/>
      <c r="I63" s="161"/>
      <c r="J63" s="161"/>
      <c r="K63" s="161"/>
      <c r="L63" s="161"/>
      <c r="M63" s="164"/>
      <c r="N63" s="164"/>
      <c r="O63" s="164"/>
      <c r="P63" s="162" t="s">
        <v>140</v>
      </c>
      <c r="Q63" s="5"/>
    </row>
    <row r="64" spans="1:25" ht="12.75" customHeight="1">
      <c r="B64" s="25">
        <v>6</v>
      </c>
      <c r="C64" s="592" t="s">
        <v>125</v>
      </c>
      <c r="D64" s="464"/>
      <c r="E64" s="465"/>
      <c r="F64" s="161"/>
      <c r="G64" s="161"/>
      <c r="H64" s="161"/>
      <c r="I64" s="161"/>
      <c r="J64" s="161"/>
      <c r="K64" s="161"/>
      <c r="L64" s="161"/>
      <c r="M64" s="164"/>
      <c r="N64" s="164"/>
      <c r="O64" s="164"/>
      <c r="P64" s="162" t="s">
        <v>140</v>
      </c>
      <c r="Q64" s="5"/>
    </row>
    <row r="65" spans="1:25" ht="12.75" customHeight="1">
      <c r="B65" s="25">
        <v>7</v>
      </c>
      <c r="C65" s="592" t="s">
        <v>126</v>
      </c>
      <c r="D65" s="464"/>
      <c r="E65" s="465"/>
      <c r="F65" s="161"/>
      <c r="G65" s="161"/>
      <c r="H65" s="161"/>
      <c r="I65" s="161"/>
      <c r="J65" s="161"/>
      <c r="K65" s="161"/>
      <c r="L65" s="161"/>
      <c r="M65" s="164"/>
      <c r="N65" s="164"/>
      <c r="O65" s="164"/>
      <c r="P65" s="162" t="s">
        <v>140</v>
      </c>
      <c r="Q65" s="5"/>
    </row>
    <row r="66" spans="1:25" ht="12.75" customHeight="1">
      <c r="B66" s="25">
        <v>8</v>
      </c>
      <c r="C66" s="592" t="s">
        <v>127</v>
      </c>
      <c r="D66" s="464"/>
      <c r="E66" s="465"/>
      <c r="F66" s="161"/>
      <c r="G66" s="161"/>
      <c r="H66" s="161"/>
      <c r="I66" s="161"/>
      <c r="J66" s="161"/>
      <c r="K66" s="161"/>
      <c r="L66" s="161"/>
      <c r="M66" s="164"/>
      <c r="N66" s="164"/>
      <c r="O66" s="164"/>
      <c r="P66" s="162" t="s">
        <v>140</v>
      </c>
      <c r="Q66" s="5"/>
    </row>
    <row r="67" spans="1:25" ht="12.75" customHeight="1">
      <c r="B67" s="25">
        <v>9</v>
      </c>
      <c r="C67" s="592" t="s">
        <v>128</v>
      </c>
      <c r="D67" s="464"/>
      <c r="E67" s="465"/>
      <c r="F67" s="161" t="s">
        <v>129</v>
      </c>
      <c r="G67" s="161"/>
      <c r="H67" s="161"/>
      <c r="I67" s="161"/>
      <c r="J67" s="161"/>
      <c r="K67" s="161"/>
      <c r="L67" s="161"/>
      <c r="M67" s="164"/>
      <c r="N67" s="164"/>
      <c r="O67" s="164" t="s">
        <v>129</v>
      </c>
      <c r="P67" s="162" t="s">
        <v>140</v>
      </c>
      <c r="Q67" s="5"/>
    </row>
    <row r="68" spans="1:25" ht="12.75" customHeight="1">
      <c r="B68" s="25">
        <v>10</v>
      </c>
      <c r="C68" s="592" t="s">
        <v>131</v>
      </c>
      <c r="D68" s="464"/>
      <c r="E68" s="465"/>
      <c r="F68" s="161"/>
      <c r="G68" s="161"/>
      <c r="H68" s="161"/>
      <c r="I68" s="161"/>
      <c r="J68" s="161"/>
      <c r="K68" s="161"/>
      <c r="L68" s="161"/>
      <c r="M68" s="164"/>
      <c r="N68" s="164"/>
      <c r="O68" s="164"/>
      <c r="P68" s="162" t="s">
        <v>140</v>
      </c>
      <c r="Q68" s="5"/>
    </row>
    <row r="69" spans="1:25" ht="12.75" customHeight="1">
      <c r="A69" s="42"/>
      <c r="B69" s="601" t="s">
        <v>132</v>
      </c>
      <c r="C69" s="464"/>
      <c r="D69" s="464"/>
      <c r="E69" s="465"/>
      <c r="F69" s="156">
        <f t="shared" ref="F69:O69" si="12">SUM(F56:F68)</f>
        <v>37.5</v>
      </c>
      <c r="G69" s="156">
        <f t="shared" si="12"/>
        <v>37</v>
      </c>
      <c r="H69" s="156">
        <f t="shared" si="12"/>
        <v>38.5</v>
      </c>
      <c r="I69" s="156">
        <f t="shared" si="12"/>
        <v>38</v>
      </c>
      <c r="J69" s="156">
        <f t="shared" si="12"/>
        <v>38.5</v>
      </c>
      <c r="K69" s="156">
        <f t="shared" si="12"/>
        <v>38</v>
      </c>
      <c r="L69" s="156">
        <f t="shared" si="12"/>
        <v>37</v>
      </c>
      <c r="M69" s="156">
        <f t="shared" si="12"/>
        <v>37</v>
      </c>
      <c r="N69" s="156">
        <f t="shared" si="12"/>
        <v>31</v>
      </c>
      <c r="O69" s="156">
        <f t="shared" si="12"/>
        <v>31</v>
      </c>
      <c r="P69" s="157">
        <f>SUM(F69:O69)</f>
        <v>363.5</v>
      </c>
      <c r="Q69" s="42"/>
      <c r="R69" s="42"/>
      <c r="S69" s="42"/>
      <c r="T69" s="42"/>
      <c r="U69" s="42"/>
      <c r="V69" s="42"/>
      <c r="W69" s="42"/>
      <c r="X69" s="42"/>
      <c r="Y69" s="42"/>
    </row>
    <row r="70" spans="1:25" ht="12.75" customHeight="1">
      <c r="A70" s="42"/>
      <c r="B70" s="66"/>
      <c r="C70" s="520" t="s">
        <v>225</v>
      </c>
      <c r="D70" s="521"/>
      <c r="E70" s="68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42"/>
      <c r="R70" s="42"/>
      <c r="S70" s="42"/>
      <c r="T70" s="42"/>
      <c r="U70" s="42"/>
      <c r="V70" s="42"/>
      <c r="W70" s="42"/>
      <c r="X70" s="42"/>
      <c r="Y70" s="42"/>
    </row>
    <row r="71" spans="1:25" ht="12.75" customHeight="1">
      <c r="A71" s="42"/>
      <c r="B71" s="66"/>
      <c r="C71" s="42" t="s">
        <v>77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</row>
    <row r="72" spans="1:25" ht="12.75" customHeight="1">
      <c r="C72" t="s">
        <v>137</v>
      </c>
      <c r="Q72" s="5"/>
    </row>
    <row r="73" spans="1:25" ht="12.75" customHeight="1">
      <c r="F73" s="486" t="s">
        <v>78</v>
      </c>
      <c r="G73" s="464"/>
      <c r="H73" s="464"/>
      <c r="I73" s="464"/>
      <c r="J73" s="464"/>
      <c r="K73" s="464"/>
      <c r="L73" s="464"/>
      <c r="M73" s="464"/>
      <c r="N73" s="464"/>
      <c r="O73" s="465"/>
      <c r="Q73" s="5"/>
    </row>
    <row r="74" spans="1:25" ht="12.75" customHeight="1">
      <c r="E74" s="5"/>
      <c r="F74" s="602">
        <v>34</v>
      </c>
      <c r="G74" s="465"/>
      <c r="H74" s="602">
        <v>35</v>
      </c>
      <c r="I74" s="465"/>
      <c r="J74" s="602">
        <v>36</v>
      </c>
      <c r="K74" s="465"/>
      <c r="L74" s="602">
        <v>35</v>
      </c>
      <c r="M74" s="465"/>
      <c r="N74" s="602">
        <v>27</v>
      </c>
      <c r="O74" s="465"/>
      <c r="Q74" s="5"/>
    </row>
    <row r="75" spans="1:25" ht="12.75" customHeight="1">
      <c r="E75" s="5"/>
      <c r="F75" s="23"/>
      <c r="G75" s="23"/>
      <c r="H75" s="23"/>
      <c r="I75" s="23"/>
      <c r="J75" s="23"/>
      <c r="K75" s="23"/>
      <c r="L75" s="23"/>
      <c r="M75" s="23"/>
      <c r="N75" s="23"/>
      <c r="O75" s="23"/>
      <c r="Q75" s="5"/>
    </row>
    <row r="76" spans="1:25" ht="12.75" customHeight="1">
      <c r="C76" s="15"/>
      <c r="D76" s="15"/>
      <c r="E76" s="5"/>
      <c r="Q76" s="5"/>
    </row>
    <row r="77" spans="1:25" ht="12.75" customHeight="1">
      <c r="C77" s="5"/>
      <c r="D77" s="5"/>
      <c r="E77" s="5"/>
      <c r="Q77" s="5"/>
    </row>
    <row r="78" spans="1:25" ht="12.75" customHeight="1">
      <c r="C78" s="5"/>
      <c r="D78" s="5"/>
      <c r="E78" s="5"/>
      <c r="Q78" s="5"/>
    </row>
    <row r="79" spans="1:25" ht="12.75" customHeight="1">
      <c r="C79" s="5"/>
      <c r="D79" s="5"/>
      <c r="E79" s="5"/>
      <c r="Q79" s="5"/>
    </row>
    <row r="80" spans="1:25" ht="12.75" customHeight="1">
      <c r="C80" s="5"/>
      <c r="D80" s="5"/>
      <c r="Q80" s="5"/>
    </row>
    <row r="81" spans="3:17" ht="12.75" customHeight="1">
      <c r="C81" s="5"/>
      <c r="D81" s="5"/>
      <c r="Q81" s="5"/>
    </row>
    <row r="82" spans="3:17" ht="12.75" customHeight="1">
      <c r="C82" s="5"/>
      <c r="D82" s="5"/>
      <c r="Q82" s="5"/>
    </row>
    <row r="83" spans="3:17" ht="12.75" customHeight="1">
      <c r="C83" s="5"/>
      <c r="D83" s="5"/>
      <c r="Q83" s="5"/>
    </row>
    <row r="84" spans="3:17" ht="12.75" customHeight="1">
      <c r="C84" s="5"/>
      <c r="D84" s="5"/>
      <c r="Q84" s="5"/>
    </row>
    <row r="85" spans="3:17" ht="12.75" customHeight="1">
      <c r="C85" s="5"/>
      <c r="D85" s="5"/>
      <c r="Q85" s="5"/>
    </row>
    <row r="86" spans="3:17" ht="12.75" customHeight="1">
      <c r="C86" s="5"/>
      <c r="D86" s="5"/>
      <c r="Q86" s="5"/>
    </row>
    <row r="87" spans="3:17" ht="12.75" customHeight="1"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2.75" customHeight="1">
      <c r="Q272" s="5"/>
    </row>
    <row r="273" spans="17:17" ht="12.75" customHeight="1">
      <c r="Q273" s="5"/>
    </row>
    <row r="274" spans="17:17" ht="12.75" customHeight="1">
      <c r="Q274" s="5"/>
    </row>
    <row r="275" spans="17:17" ht="15.75" customHeight="1"/>
    <row r="276" spans="17:17" ht="15.75" customHeight="1"/>
    <row r="277" spans="17:17" ht="15.75" customHeight="1"/>
    <row r="278" spans="17:17" ht="15.75" customHeight="1"/>
    <row r="279" spans="17:17" ht="15.75" customHeight="1"/>
    <row r="280" spans="17:17" ht="15.75" customHeight="1"/>
    <row r="281" spans="17:17" ht="15.75" customHeight="1"/>
    <row r="282" spans="17:17" ht="15.75" customHeight="1"/>
    <row r="283" spans="17:17" ht="15.75" customHeight="1"/>
    <row r="284" spans="17:17" ht="15.75" customHeight="1"/>
    <row r="285" spans="17:17" ht="15.75" customHeight="1"/>
    <row r="286" spans="17:17" ht="15.75" customHeight="1"/>
    <row r="287" spans="17:17" ht="15.75" customHeight="1"/>
    <row r="288" spans="17:1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6">
    <mergeCell ref="F74:G74"/>
    <mergeCell ref="H74:I74"/>
    <mergeCell ref="J74:K74"/>
    <mergeCell ref="L74:M74"/>
    <mergeCell ref="N74:O74"/>
    <mergeCell ref="C67:E67"/>
    <mergeCell ref="F73:O73"/>
    <mergeCell ref="C60:E60"/>
    <mergeCell ref="C68:E68"/>
    <mergeCell ref="B29:P29"/>
    <mergeCell ref="B57:B58"/>
    <mergeCell ref="P57:P58"/>
    <mergeCell ref="C57:C58"/>
    <mergeCell ref="D57:E57"/>
    <mergeCell ref="D58:E58"/>
    <mergeCell ref="C59:E59"/>
    <mergeCell ref="B53:E53"/>
    <mergeCell ref="B56:E56"/>
    <mergeCell ref="B54:E54"/>
    <mergeCell ref="B69:E69"/>
    <mergeCell ref="C70:D70"/>
    <mergeCell ref="C49:D50"/>
    <mergeCell ref="B49:B50"/>
    <mergeCell ref="C66:E66"/>
    <mergeCell ref="C65:E65"/>
    <mergeCell ref="C61:E61"/>
    <mergeCell ref="C62:E62"/>
    <mergeCell ref="C63:E63"/>
    <mergeCell ref="C64:E64"/>
    <mergeCell ref="B2:C2"/>
    <mergeCell ref="P44:P45"/>
    <mergeCell ref="C33:D34"/>
    <mergeCell ref="B32:E32"/>
    <mergeCell ref="B33:B34"/>
    <mergeCell ref="F10:O10"/>
    <mergeCell ref="C15:E15"/>
    <mergeCell ref="C39:D40"/>
    <mergeCell ref="C37:D37"/>
    <mergeCell ref="C38:D38"/>
    <mergeCell ref="B28:E28"/>
    <mergeCell ref="C24:D24"/>
    <mergeCell ref="C18:E18"/>
    <mergeCell ref="B10:B11"/>
    <mergeCell ref="E10:E11"/>
    <mergeCell ref="B42:E42"/>
    <mergeCell ref="Q19:Q22"/>
    <mergeCell ref="Q13:Q14"/>
    <mergeCell ref="C10:C11"/>
    <mergeCell ref="F11:G11"/>
    <mergeCell ref="C35:D35"/>
    <mergeCell ref="X10:Y10"/>
    <mergeCell ref="S11:V11"/>
    <mergeCell ref="N11:O11"/>
    <mergeCell ref="P10:P11"/>
    <mergeCell ref="L11:M11"/>
    <mergeCell ref="C41:D41"/>
    <mergeCell ref="B39:B40"/>
    <mergeCell ref="H11:I11"/>
    <mergeCell ref="J11:K11"/>
    <mergeCell ref="C36:D36"/>
    <mergeCell ref="C48:D48"/>
    <mergeCell ref="C46:D46"/>
    <mergeCell ref="C44:D45"/>
    <mergeCell ref="C43:D43"/>
    <mergeCell ref="B44:B45"/>
    <mergeCell ref="C47:D47"/>
  </mergeCells>
  <conditionalFormatting sqref="E76 C78:D78">
    <cfRule type="cellIs" dxfId="417" priority="1" operator="greaterThan">
      <formula>0</formula>
    </cfRule>
  </conditionalFormatting>
  <conditionalFormatting sqref="V13">
    <cfRule type="cellIs" dxfId="416" priority="2" operator="lessThan">
      <formula>$U$13</formula>
    </cfRule>
  </conditionalFormatting>
  <conditionalFormatting sqref="V14">
    <cfRule type="cellIs" dxfId="415" priority="3" operator="lessThan">
      <formula>$U$14</formula>
    </cfRule>
  </conditionalFormatting>
  <conditionalFormatting sqref="V16">
    <cfRule type="cellIs" dxfId="414" priority="4" operator="lessThan">
      <formula>$U$16</formula>
    </cfRule>
  </conditionalFormatting>
  <conditionalFormatting sqref="F51:O51">
    <cfRule type="cellIs" dxfId="413" priority="5" operator="lessThan">
      <formula>$F$42/2</formula>
    </cfRule>
  </conditionalFormatting>
  <conditionalFormatting sqref="P54">
    <cfRule type="cellIs" dxfId="412" priority="6" operator="lessThan">
      <formula>#REF!</formula>
    </cfRule>
  </conditionalFormatting>
  <conditionalFormatting sqref="P54">
    <cfRule type="cellIs" dxfId="411" priority="7" operator="greaterThan">
      <formula>#REF!</formula>
    </cfRule>
  </conditionalFormatting>
  <conditionalFormatting sqref="F56">
    <cfRule type="cellIs" dxfId="410" priority="8" operator="lessThan">
      <formula>$F$74</formula>
    </cfRule>
  </conditionalFormatting>
  <conditionalFormatting sqref="F56">
    <cfRule type="cellIs" dxfId="409" priority="9" operator="greaterThan">
      <formula>$F$74</formula>
    </cfRule>
  </conditionalFormatting>
  <conditionalFormatting sqref="G56">
    <cfRule type="cellIs" dxfId="408" priority="10" operator="lessThan">
      <formula>$F$74</formula>
    </cfRule>
  </conditionalFormatting>
  <conditionalFormatting sqref="G56">
    <cfRule type="cellIs" dxfId="407" priority="11" operator="greaterThan">
      <formula>$F$74</formula>
    </cfRule>
  </conditionalFormatting>
  <conditionalFormatting sqref="H74">
    <cfRule type="cellIs" dxfId="406" priority="12" operator="greaterThan">
      <formula>$H$74</formula>
    </cfRule>
  </conditionalFormatting>
  <conditionalFormatting sqref="H56">
    <cfRule type="cellIs" dxfId="405" priority="13" operator="lessThan">
      <formula>$H$74</formula>
    </cfRule>
  </conditionalFormatting>
  <conditionalFormatting sqref="H56">
    <cfRule type="cellIs" dxfId="404" priority="14" operator="greaterThan">
      <formula>$H$74</formula>
    </cfRule>
  </conditionalFormatting>
  <conditionalFormatting sqref="I56">
    <cfRule type="cellIs" dxfId="403" priority="15" operator="lessThan">
      <formula>$H$74</formula>
    </cfRule>
  </conditionalFormatting>
  <conditionalFormatting sqref="I56">
    <cfRule type="cellIs" dxfId="402" priority="16" operator="greaterThan">
      <formula>$H$74</formula>
    </cfRule>
  </conditionalFormatting>
  <conditionalFormatting sqref="J56">
    <cfRule type="cellIs" dxfId="401" priority="17" operator="lessThan">
      <formula>$J$74</formula>
    </cfRule>
  </conditionalFormatting>
  <conditionalFormatting sqref="J56">
    <cfRule type="cellIs" dxfId="400" priority="18" operator="greaterThan">
      <formula>$J$74</formula>
    </cfRule>
  </conditionalFormatting>
  <conditionalFormatting sqref="K56">
    <cfRule type="cellIs" dxfId="399" priority="19" operator="lessThan">
      <formula>$J$74</formula>
    </cfRule>
  </conditionalFormatting>
  <conditionalFormatting sqref="K56">
    <cfRule type="cellIs" dxfId="398" priority="20" operator="greaterThan">
      <formula>$J$74</formula>
    </cfRule>
  </conditionalFormatting>
  <conditionalFormatting sqref="L56">
    <cfRule type="cellIs" dxfId="397" priority="21" operator="lessThan">
      <formula>$L$74</formula>
    </cfRule>
  </conditionalFormatting>
  <conditionalFormatting sqref="L56">
    <cfRule type="cellIs" dxfId="396" priority="22" operator="greaterThan">
      <formula>$L$74</formula>
    </cfRule>
  </conditionalFormatting>
  <conditionalFormatting sqref="M56">
    <cfRule type="cellIs" dxfId="395" priority="23" operator="lessThan">
      <formula>$L$74</formula>
    </cfRule>
  </conditionalFormatting>
  <conditionalFormatting sqref="M56">
    <cfRule type="cellIs" dxfId="394" priority="24" operator="greaterThan">
      <formula>$L$74</formula>
    </cfRule>
  </conditionalFormatting>
  <conditionalFormatting sqref="N56">
    <cfRule type="cellIs" dxfId="393" priority="25" operator="lessThan">
      <formula>$N$74</formula>
    </cfRule>
  </conditionalFormatting>
  <conditionalFormatting sqref="N56">
    <cfRule type="cellIs" dxfId="392" priority="26" operator="greaterThan">
      <formula>$N$74</formula>
    </cfRule>
  </conditionalFormatting>
  <conditionalFormatting sqref="O56">
    <cfRule type="cellIs" dxfId="391" priority="27" operator="lessThan">
      <formula>$N$74</formula>
    </cfRule>
  </conditionalFormatting>
  <conditionalFormatting sqref="O56">
    <cfRule type="cellIs" dxfId="390" priority="28" operator="greaterThan">
      <formula>$N$74</formula>
    </cfRule>
  </conditionalFormatting>
  <conditionalFormatting sqref="N53:O53">
    <cfRule type="cellIs" dxfId="389" priority="29" operator="lessThan">
      <formula>#REF!</formula>
    </cfRule>
  </conditionalFormatting>
  <conditionalFormatting sqref="N53:O53">
    <cfRule type="cellIs" dxfId="388" priority="30" operator="greaterThan">
      <formula>#REF!</formula>
    </cfRule>
  </conditionalFormatting>
  <conditionalFormatting sqref="H52">
    <cfRule type="cellIs" dxfId="387" priority="31" operator="lessThan">
      <formula>$H$53</formula>
    </cfRule>
  </conditionalFormatting>
  <conditionalFormatting sqref="H52">
    <cfRule type="cellIs" dxfId="386" priority="32" operator="greaterThan">
      <formula>$H$53</formula>
    </cfRule>
  </conditionalFormatting>
  <conditionalFormatting sqref="I52">
    <cfRule type="cellIs" dxfId="385" priority="33" operator="lessThan">
      <formula>$I$53</formula>
    </cfRule>
  </conditionalFormatting>
  <conditionalFormatting sqref="I52">
    <cfRule type="cellIs" dxfId="384" priority="34" operator="greaterThan">
      <formula>$I$53</formula>
    </cfRule>
  </conditionalFormatting>
  <conditionalFormatting sqref="J52">
    <cfRule type="cellIs" dxfId="383" priority="35" operator="lessThan">
      <formula>$J$53</formula>
    </cfRule>
  </conditionalFormatting>
  <conditionalFormatting sqref="J52">
    <cfRule type="cellIs" dxfId="382" priority="36" operator="greaterThan">
      <formula>$J$53</formula>
    </cfRule>
  </conditionalFormatting>
  <conditionalFormatting sqref="K52">
    <cfRule type="cellIs" dxfId="381" priority="37" operator="lessThan">
      <formula>$K$53</formula>
    </cfRule>
  </conditionalFormatting>
  <conditionalFormatting sqref="K52">
    <cfRule type="cellIs" dxfId="380" priority="38" operator="greaterThan">
      <formula>$K$53</formula>
    </cfRule>
  </conditionalFormatting>
  <conditionalFormatting sqref="L52">
    <cfRule type="cellIs" dxfId="379" priority="39" operator="lessThan">
      <formula>$L$53</formula>
    </cfRule>
  </conditionalFormatting>
  <conditionalFormatting sqref="L52">
    <cfRule type="cellIs" dxfId="378" priority="40" operator="greaterThan">
      <formula>$L$53</formula>
    </cfRule>
  </conditionalFormatting>
  <conditionalFormatting sqref="M52">
    <cfRule type="cellIs" dxfId="377" priority="41" operator="lessThan">
      <formula>$M$53</formula>
    </cfRule>
  </conditionalFormatting>
  <conditionalFormatting sqref="M52">
    <cfRule type="cellIs" dxfId="376" priority="42" operator="greaterThan">
      <formula>$M$53</formula>
    </cfRule>
  </conditionalFormatting>
  <conditionalFormatting sqref="N52">
    <cfRule type="cellIs" dxfId="375" priority="43" operator="lessThan">
      <formula>$N$53</formula>
    </cfRule>
  </conditionalFormatting>
  <conditionalFormatting sqref="N52">
    <cfRule type="cellIs" dxfId="374" priority="44" operator="greaterThan">
      <formula>$N$53</formula>
    </cfRule>
  </conditionalFormatting>
  <conditionalFormatting sqref="O52">
    <cfRule type="cellIs" dxfId="373" priority="45" operator="lessThan">
      <formula>$O$53</formula>
    </cfRule>
  </conditionalFormatting>
  <conditionalFormatting sqref="O52">
    <cfRule type="cellIs" dxfId="372" priority="46" operator="greaterThan">
      <formula>$O$53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E33:E41 F54:O54 E43:E50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$Y$13:$Y$16</formula1>
    </dataValidation>
    <dataValidation type="list" allowBlank="1" showErrorMessage="1" sqref="C30:C31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2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80" zoomScaleNormal="80" workbookViewId="0">
      <pane ySplit="11" topLeftCell="A12" activePane="bottomLeft" state="frozen"/>
      <selection pane="bottomLeft" activeCell="E47" sqref="E47"/>
    </sheetView>
  </sheetViews>
  <sheetFormatPr defaultColWidth="14.44140625" defaultRowHeight="15" customHeight="1"/>
  <cols>
    <col min="1" max="1" width="21.44140625" style="220" customWidth="1"/>
    <col min="2" max="2" width="3.44140625" style="220" customWidth="1"/>
    <col min="3" max="3" width="31.5546875" style="220" customWidth="1"/>
    <col min="4" max="4" width="9" style="220" customWidth="1"/>
    <col min="5" max="5" width="9.5546875" style="220" customWidth="1"/>
    <col min="6" max="9" width="5.6640625" style="220" customWidth="1"/>
    <col min="10" max="10" width="5.44140625" style="220" customWidth="1"/>
    <col min="11" max="11" width="5.88671875" style="220" customWidth="1"/>
    <col min="12" max="13" width="5.6640625" style="220" customWidth="1"/>
    <col min="14" max="14" width="9.44140625" style="220" customWidth="1"/>
    <col min="15" max="15" width="5.6640625" style="220" customWidth="1"/>
    <col min="16" max="16" width="20.5546875" style="220" customWidth="1"/>
    <col min="17" max="17" width="5.5546875" style="220" customWidth="1"/>
    <col min="18" max="19" width="8.6640625" style="220" customWidth="1"/>
    <col min="20" max="20" width="19.44140625" style="220" customWidth="1"/>
    <col min="21" max="22" width="14.33203125" style="220" customWidth="1"/>
    <col min="23" max="23" width="15.6640625" style="220" customWidth="1"/>
    <col min="24" max="24" width="40.109375" style="220" customWidth="1"/>
    <col min="25" max="25" width="24.5546875" style="220" customWidth="1"/>
    <col min="26" max="16384" width="14.44140625" style="220"/>
  </cols>
  <sheetData>
    <row r="1" spans="1:25" ht="24.75" customHeight="1">
      <c r="B1" s="219" t="s">
        <v>1</v>
      </c>
      <c r="Q1" s="218"/>
    </row>
    <row r="2" spans="1:25" ht="12.75" customHeight="1">
      <c r="B2" s="409" t="s">
        <v>273</v>
      </c>
      <c r="C2" s="409"/>
      <c r="D2" s="410"/>
      <c r="E2" s="221"/>
      <c r="L2" s="221"/>
      <c r="M2" s="221"/>
      <c r="N2" s="221"/>
      <c r="O2" s="221"/>
      <c r="Q2" s="218"/>
    </row>
    <row r="3" spans="1:25" ht="12.75" customHeight="1">
      <c r="B3" s="222" t="s">
        <v>15</v>
      </c>
      <c r="L3" s="223"/>
      <c r="M3" s="223"/>
      <c r="N3" s="223"/>
      <c r="Q3" s="218"/>
    </row>
    <row r="4" spans="1:25" ht="12.75" customHeight="1">
      <c r="B4" s="222" t="s">
        <v>16</v>
      </c>
      <c r="L4" s="223"/>
      <c r="M4" s="223"/>
      <c r="N4" s="223"/>
      <c r="Q4" s="218"/>
    </row>
    <row r="5" spans="1:25" ht="12.75" customHeight="1">
      <c r="B5" s="222" t="s">
        <v>17</v>
      </c>
      <c r="D5" s="221" t="str">
        <f>IF($C$30=0," ",$C$30)</f>
        <v>język obcy nowożytny</v>
      </c>
      <c r="H5" s="221" t="str">
        <f>IF(C31=0," ",C31)</f>
        <v>matematyka</v>
      </c>
      <c r="L5" s="223"/>
      <c r="M5" s="223"/>
      <c r="N5" s="223"/>
      <c r="Q5" s="218"/>
    </row>
    <row r="6" spans="1:25" ht="12.75" customHeight="1">
      <c r="B6" s="222" t="s">
        <v>22</v>
      </c>
      <c r="D6" s="221"/>
      <c r="H6" s="221"/>
      <c r="L6" s="223"/>
      <c r="M6" s="223"/>
      <c r="N6" s="223"/>
      <c r="Q6" s="218"/>
    </row>
    <row r="7" spans="1:25" ht="12.75" customHeight="1">
      <c r="B7" s="222"/>
      <c r="C7" s="224" t="s">
        <v>274</v>
      </c>
      <c r="D7" s="225" t="s">
        <v>275</v>
      </c>
      <c r="H7" s="221"/>
      <c r="L7" s="223"/>
      <c r="M7" s="223"/>
      <c r="N7" s="223"/>
      <c r="Q7" s="218"/>
    </row>
    <row r="8" spans="1:25" ht="12.75" customHeight="1">
      <c r="B8" s="222"/>
      <c r="C8" s="224" t="s">
        <v>276</v>
      </c>
      <c r="D8" s="225" t="s">
        <v>277</v>
      </c>
      <c r="H8" s="221"/>
      <c r="L8" s="223"/>
      <c r="M8" s="223"/>
      <c r="N8" s="223"/>
      <c r="Q8" s="218"/>
    </row>
    <row r="9" spans="1:25" ht="12.75" customHeight="1">
      <c r="Q9" s="218"/>
    </row>
    <row r="10" spans="1:25" ht="24.75" customHeight="1">
      <c r="B10" s="611" t="s">
        <v>4</v>
      </c>
      <c r="C10" s="633" t="s">
        <v>5</v>
      </c>
      <c r="D10" s="226"/>
      <c r="E10" s="634"/>
      <c r="F10" s="636" t="s">
        <v>6</v>
      </c>
      <c r="G10" s="604"/>
      <c r="H10" s="604"/>
      <c r="I10" s="604"/>
      <c r="J10" s="604"/>
      <c r="K10" s="604"/>
      <c r="L10" s="604"/>
      <c r="M10" s="604"/>
      <c r="N10" s="604"/>
      <c r="O10" s="605"/>
      <c r="P10" s="637" t="s">
        <v>44</v>
      </c>
      <c r="Q10" s="227"/>
      <c r="X10" s="608" t="s">
        <v>7</v>
      </c>
      <c r="Y10" s="605"/>
    </row>
    <row r="11" spans="1:25" ht="25.5" customHeight="1">
      <c r="B11" s="612"/>
      <c r="C11" s="623"/>
      <c r="D11" s="228"/>
      <c r="E11" s="635"/>
      <c r="F11" s="636" t="s">
        <v>8</v>
      </c>
      <c r="G11" s="605"/>
      <c r="H11" s="636" t="s">
        <v>9</v>
      </c>
      <c r="I11" s="605"/>
      <c r="J11" s="636" t="s">
        <v>10</v>
      </c>
      <c r="K11" s="605"/>
      <c r="L11" s="636" t="s">
        <v>11</v>
      </c>
      <c r="M11" s="605"/>
      <c r="N11" s="626" t="s">
        <v>45</v>
      </c>
      <c r="O11" s="605"/>
      <c r="P11" s="612"/>
      <c r="Q11" s="227"/>
      <c r="S11" s="608" t="s">
        <v>46</v>
      </c>
      <c r="T11" s="604"/>
      <c r="U11" s="604"/>
      <c r="V11" s="605"/>
      <c r="X11" s="229" t="s">
        <v>47</v>
      </c>
      <c r="Y11" s="230" t="s">
        <v>48</v>
      </c>
    </row>
    <row r="12" spans="1:25" ht="12.75" customHeight="1">
      <c r="A12" s="231"/>
      <c r="B12" s="385">
        <v>1</v>
      </c>
      <c r="C12" s="233" t="s">
        <v>14</v>
      </c>
      <c r="D12" s="234"/>
      <c r="E12" s="235" t="str">
        <f>IF(C29="język obcy nowożytny","R","P")</f>
        <v>P</v>
      </c>
      <c r="F12" s="236">
        <v>3</v>
      </c>
      <c r="G12" s="236">
        <v>3</v>
      </c>
      <c r="H12" s="236">
        <v>3</v>
      </c>
      <c r="I12" s="236">
        <v>3</v>
      </c>
      <c r="J12" s="236">
        <v>3</v>
      </c>
      <c r="K12" s="236">
        <v>3</v>
      </c>
      <c r="L12" s="236">
        <v>3</v>
      </c>
      <c r="M12" s="236">
        <v>3</v>
      </c>
      <c r="N12" s="236">
        <v>4</v>
      </c>
      <c r="O12" s="236">
        <v>4</v>
      </c>
      <c r="P12" s="237">
        <f t="shared" ref="P12:P28" si="0">SUM(F12:O12)/2</f>
        <v>16</v>
      </c>
      <c r="Q12" s="238"/>
      <c r="S12" s="239"/>
      <c r="T12" s="239" t="s">
        <v>50</v>
      </c>
      <c r="U12" s="239" t="s">
        <v>51</v>
      </c>
      <c r="V12" s="239" t="s">
        <v>52</v>
      </c>
      <c r="X12" s="239"/>
      <c r="Y12" s="239"/>
    </row>
    <row r="13" spans="1:25" ht="12.75" customHeight="1">
      <c r="A13" s="231"/>
      <c r="B13" s="385">
        <v>2</v>
      </c>
      <c r="C13" s="233" t="s">
        <v>24</v>
      </c>
      <c r="D13" s="411" t="s">
        <v>53</v>
      </c>
      <c r="E13" s="235" t="str">
        <f>IF(C30="język obcy nowożytny","R","P")</f>
        <v>R</v>
      </c>
      <c r="F13" s="236">
        <v>2</v>
      </c>
      <c r="G13" s="236">
        <v>2</v>
      </c>
      <c r="H13" s="236">
        <v>2</v>
      </c>
      <c r="I13" s="236">
        <v>2</v>
      </c>
      <c r="J13" s="236">
        <v>2</v>
      </c>
      <c r="K13" s="236">
        <v>2</v>
      </c>
      <c r="L13" s="236">
        <v>3</v>
      </c>
      <c r="M13" s="236">
        <v>3</v>
      </c>
      <c r="N13" s="236">
        <v>3</v>
      </c>
      <c r="O13" s="236">
        <v>3</v>
      </c>
      <c r="P13" s="237">
        <f t="shared" si="0"/>
        <v>12</v>
      </c>
      <c r="Q13" s="619">
        <f>SUM(P13:P14)</f>
        <v>20</v>
      </c>
      <c r="S13" s="412" t="s">
        <v>55</v>
      </c>
      <c r="T13" s="413" t="s">
        <v>274</v>
      </c>
      <c r="U13" s="414">
        <v>705</v>
      </c>
      <c r="V13" s="414">
        <v>840</v>
      </c>
      <c r="X13" s="239" t="s">
        <v>14</v>
      </c>
      <c r="Y13" s="239" t="s">
        <v>24</v>
      </c>
    </row>
    <row r="14" spans="1:25" ht="12.75" customHeight="1">
      <c r="A14" s="231"/>
      <c r="B14" s="385">
        <v>3</v>
      </c>
      <c r="C14" s="233" t="s">
        <v>56</v>
      </c>
      <c r="D14" s="411" t="s">
        <v>57</v>
      </c>
      <c r="E14" s="235" t="s">
        <v>49</v>
      </c>
      <c r="F14" s="236">
        <v>2</v>
      </c>
      <c r="G14" s="236">
        <v>2</v>
      </c>
      <c r="H14" s="236">
        <v>2</v>
      </c>
      <c r="I14" s="236">
        <v>2</v>
      </c>
      <c r="J14" s="236">
        <v>2</v>
      </c>
      <c r="K14" s="236">
        <v>2</v>
      </c>
      <c r="L14" s="236">
        <v>1</v>
      </c>
      <c r="M14" s="236">
        <v>1</v>
      </c>
      <c r="N14" s="236">
        <v>1</v>
      </c>
      <c r="O14" s="236">
        <v>1</v>
      </c>
      <c r="P14" s="237">
        <f t="shared" si="0"/>
        <v>8</v>
      </c>
      <c r="Q14" s="612"/>
      <c r="S14" s="412" t="s">
        <v>58</v>
      </c>
      <c r="T14" s="413" t="s">
        <v>276</v>
      </c>
      <c r="U14" s="414">
        <v>690</v>
      </c>
      <c r="V14" s="414">
        <v>735</v>
      </c>
      <c r="X14" s="239" t="s">
        <v>29</v>
      </c>
      <c r="Y14" s="239" t="s">
        <v>26</v>
      </c>
    </row>
    <row r="15" spans="1:25" ht="12.75" customHeight="1">
      <c r="A15" s="231"/>
      <c r="B15" s="385">
        <v>4</v>
      </c>
      <c r="C15" s="480" t="s">
        <v>306</v>
      </c>
      <c r="D15" s="464"/>
      <c r="E15" s="465"/>
      <c r="F15" s="236">
        <v>1</v>
      </c>
      <c r="G15" s="236">
        <v>1</v>
      </c>
      <c r="H15" s="236"/>
      <c r="I15" s="236"/>
      <c r="J15" s="236"/>
      <c r="K15" s="236"/>
      <c r="L15" s="236"/>
      <c r="M15" s="236"/>
      <c r="N15" s="236"/>
      <c r="O15" s="236"/>
      <c r="P15" s="237">
        <f t="shared" si="0"/>
        <v>1</v>
      </c>
      <c r="Q15" s="238"/>
      <c r="S15" s="716" t="s">
        <v>152</v>
      </c>
      <c r="T15" s="717" t="s">
        <v>327</v>
      </c>
      <c r="U15" s="716"/>
      <c r="X15" s="239" t="s">
        <v>30</v>
      </c>
      <c r="Y15" s="239" t="s">
        <v>31</v>
      </c>
    </row>
    <row r="16" spans="1:25" ht="12.75" customHeight="1">
      <c r="A16" s="231"/>
      <c r="B16" s="385">
        <v>5</v>
      </c>
      <c r="C16" s="233" t="s">
        <v>26</v>
      </c>
      <c r="D16" s="234"/>
      <c r="E16" s="235" t="str">
        <f>IF(OR($C$30=C16,$C$31=C16),"R","P")</f>
        <v>P</v>
      </c>
      <c r="F16" s="236">
        <v>2</v>
      </c>
      <c r="G16" s="236">
        <v>2</v>
      </c>
      <c r="H16" s="236">
        <v>2</v>
      </c>
      <c r="I16" s="236">
        <v>2</v>
      </c>
      <c r="J16" s="236">
        <v>2</v>
      </c>
      <c r="K16" s="236">
        <v>2</v>
      </c>
      <c r="L16" s="236">
        <v>1</v>
      </c>
      <c r="M16" s="236">
        <v>1</v>
      </c>
      <c r="N16" s="236">
        <v>1</v>
      </c>
      <c r="O16" s="236">
        <v>1</v>
      </c>
      <c r="P16" s="237">
        <f t="shared" si="0"/>
        <v>8</v>
      </c>
      <c r="Q16" s="238"/>
      <c r="S16" s="412" t="s">
        <v>152</v>
      </c>
      <c r="T16" s="412" t="s">
        <v>278</v>
      </c>
      <c r="U16" s="412">
        <v>1395</v>
      </c>
      <c r="V16" s="412">
        <v>1575</v>
      </c>
      <c r="X16" s="239" t="s">
        <v>33</v>
      </c>
      <c r="Y16" s="239" t="s">
        <v>34</v>
      </c>
    </row>
    <row r="17" spans="1:25" ht="12.75" customHeight="1">
      <c r="A17" s="231"/>
      <c r="B17" s="385">
        <v>6</v>
      </c>
      <c r="C17" s="233" t="s">
        <v>29</v>
      </c>
      <c r="D17" s="244"/>
      <c r="E17" s="235" t="str">
        <f>IF(OR($C$30=C17,$C$31=C17),"R","P")</f>
        <v>P</v>
      </c>
      <c r="F17" s="236"/>
      <c r="G17" s="236"/>
      <c r="H17" s="236"/>
      <c r="I17" s="236"/>
      <c r="J17" s="236"/>
      <c r="K17" s="236"/>
      <c r="L17" s="236">
        <v>1</v>
      </c>
      <c r="M17" s="236">
        <v>1</v>
      </c>
      <c r="N17" s="236">
        <v>1</v>
      </c>
      <c r="O17" s="236">
        <v>1</v>
      </c>
      <c r="P17" s="237">
        <f t="shared" si="0"/>
        <v>2</v>
      </c>
      <c r="Q17" s="238"/>
      <c r="S17" s="412" t="s">
        <v>153</v>
      </c>
      <c r="T17" s="415"/>
      <c r="U17" s="414"/>
      <c r="V17" s="414">
        <v>105</v>
      </c>
      <c r="X17" s="239" t="s">
        <v>35</v>
      </c>
      <c r="Y17" s="239" t="s">
        <v>36</v>
      </c>
    </row>
    <row r="18" spans="1:25" ht="12.75" customHeight="1">
      <c r="A18" s="231"/>
      <c r="B18" s="385">
        <v>7</v>
      </c>
      <c r="C18" s="627" t="s">
        <v>32</v>
      </c>
      <c r="D18" s="604"/>
      <c r="E18" s="605"/>
      <c r="F18" s="236"/>
      <c r="G18" s="236"/>
      <c r="H18" s="236">
        <v>1</v>
      </c>
      <c r="I18" s="236">
        <v>1</v>
      </c>
      <c r="J18" s="236">
        <v>1</v>
      </c>
      <c r="K18" s="236">
        <v>1</v>
      </c>
      <c r="L18" s="236"/>
      <c r="M18" s="236"/>
      <c r="N18" s="236"/>
      <c r="O18" s="236"/>
      <c r="P18" s="237">
        <f t="shared" si="0"/>
        <v>2</v>
      </c>
      <c r="Q18" s="238"/>
      <c r="S18" s="462" t="s">
        <v>279</v>
      </c>
      <c r="T18" s="460"/>
      <c r="U18" s="461"/>
      <c r="V18" s="412">
        <v>1680</v>
      </c>
      <c r="X18" s="239" t="s">
        <v>37</v>
      </c>
      <c r="Y18" s="239" t="s">
        <v>38</v>
      </c>
    </row>
    <row r="19" spans="1:25" ht="12.75" customHeight="1">
      <c r="A19" s="231"/>
      <c r="B19" s="385">
        <v>8</v>
      </c>
      <c r="C19" s="233" t="s">
        <v>31</v>
      </c>
      <c r="D19" s="234"/>
      <c r="E19" s="235" t="str">
        <f t="shared" ref="E19:E24" si="1">IF(OR($C$30=C19,$C$31=C19),"R","P")</f>
        <v>P</v>
      </c>
      <c r="F19" s="242">
        <v>1</v>
      </c>
      <c r="G19" s="242">
        <v>1</v>
      </c>
      <c r="H19" s="242">
        <v>1</v>
      </c>
      <c r="I19" s="242">
        <v>1</v>
      </c>
      <c r="J19" s="242">
        <v>1</v>
      </c>
      <c r="K19" s="242">
        <v>1</v>
      </c>
      <c r="L19" s="242">
        <v>1</v>
      </c>
      <c r="M19" s="242">
        <v>1</v>
      </c>
      <c r="N19" s="236"/>
      <c r="O19" s="236"/>
      <c r="P19" s="237">
        <f t="shared" si="0"/>
        <v>4</v>
      </c>
      <c r="Q19" s="619">
        <f>SUM(P19:P22)</f>
        <v>16</v>
      </c>
      <c r="X19" s="239"/>
      <c r="Y19" s="239" t="s">
        <v>39</v>
      </c>
    </row>
    <row r="20" spans="1:25" ht="12.75" customHeight="1">
      <c r="A20" s="231"/>
      <c r="B20" s="385">
        <v>9</v>
      </c>
      <c r="C20" s="233" t="s">
        <v>34</v>
      </c>
      <c r="D20" s="234"/>
      <c r="E20" s="235" t="str">
        <f t="shared" si="1"/>
        <v>P</v>
      </c>
      <c r="F20" s="242">
        <v>1</v>
      </c>
      <c r="G20" s="242">
        <v>1</v>
      </c>
      <c r="H20" s="242">
        <v>1</v>
      </c>
      <c r="I20" s="242">
        <v>1</v>
      </c>
      <c r="J20" s="242">
        <v>1</v>
      </c>
      <c r="K20" s="242">
        <v>1</v>
      </c>
      <c r="L20" s="242">
        <v>1</v>
      </c>
      <c r="M20" s="242">
        <v>1</v>
      </c>
      <c r="N20" s="236"/>
      <c r="O20" s="236"/>
      <c r="P20" s="237">
        <f t="shared" si="0"/>
        <v>4</v>
      </c>
      <c r="Q20" s="620"/>
      <c r="S20" s="220" t="s">
        <v>65</v>
      </c>
      <c r="X20" s="239"/>
      <c r="Y20" s="239" t="s">
        <v>40</v>
      </c>
    </row>
    <row r="21" spans="1:25" ht="12.75" customHeight="1">
      <c r="A21" s="231"/>
      <c r="B21" s="385">
        <v>10</v>
      </c>
      <c r="C21" s="233" t="s">
        <v>36</v>
      </c>
      <c r="D21" s="234"/>
      <c r="E21" s="235" t="str">
        <f t="shared" si="1"/>
        <v>P</v>
      </c>
      <c r="F21" s="242">
        <v>1</v>
      </c>
      <c r="G21" s="242">
        <v>1</v>
      </c>
      <c r="H21" s="242">
        <v>1</v>
      </c>
      <c r="I21" s="242">
        <v>1</v>
      </c>
      <c r="J21" s="242">
        <v>1</v>
      </c>
      <c r="K21" s="242">
        <v>1</v>
      </c>
      <c r="L21" s="242">
        <v>1</v>
      </c>
      <c r="M21" s="242">
        <v>1</v>
      </c>
      <c r="N21" s="236"/>
      <c r="O21" s="236"/>
      <c r="P21" s="237">
        <f t="shared" si="0"/>
        <v>4</v>
      </c>
      <c r="Q21" s="620"/>
      <c r="T21" s="221" t="s">
        <v>66</v>
      </c>
      <c r="U21" s="390" t="s">
        <v>67</v>
      </c>
      <c r="X21" s="218"/>
      <c r="Y21" s="218"/>
    </row>
    <row r="22" spans="1:25" ht="12.75" customHeight="1">
      <c r="A22" s="231"/>
      <c r="B22" s="385">
        <v>11</v>
      </c>
      <c r="C22" s="233" t="s">
        <v>38</v>
      </c>
      <c r="D22" s="234"/>
      <c r="E22" s="235" t="str">
        <f t="shared" si="1"/>
        <v>P</v>
      </c>
      <c r="F22" s="242">
        <v>1</v>
      </c>
      <c r="G22" s="242">
        <v>1</v>
      </c>
      <c r="H22" s="242">
        <v>1</v>
      </c>
      <c r="I22" s="242">
        <v>1</v>
      </c>
      <c r="J22" s="242">
        <v>1</v>
      </c>
      <c r="K22" s="242">
        <v>1</v>
      </c>
      <c r="L22" s="242">
        <v>1</v>
      </c>
      <c r="M22" s="242">
        <v>1</v>
      </c>
      <c r="N22" s="236"/>
      <c r="O22" s="236"/>
      <c r="P22" s="237">
        <f t="shared" si="0"/>
        <v>4</v>
      </c>
      <c r="Q22" s="612"/>
      <c r="T22" s="221" t="s">
        <v>53</v>
      </c>
      <c r="U22" s="390" t="s">
        <v>68</v>
      </c>
      <c r="X22" s="218"/>
      <c r="Y22" s="218"/>
    </row>
    <row r="23" spans="1:25" ht="12.75" customHeight="1">
      <c r="A23" s="231"/>
      <c r="B23" s="385">
        <v>12</v>
      </c>
      <c r="C23" s="233" t="s">
        <v>39</v>
      </c>
      <c r="D23" s="244"/>
      <c r="E23" s="235" t="str">
        <f t="shared" si="1"/>
        <v>R</v>
      </c>
      <c r="F23" s="236">
        <v>2</v>
      </c>
      <c r="G23" s="236">
        <v>2</v>
      </c>
      <c r="H23" s="236">
        <v>2</v>
      </c>
      <c r="I23" s="236">
        <v>2</v>
      </c>
      <c r="J23" s="236">
        <v>3</v>
      </c>
      <c r="K23" s="236">
        <v>3</v>
      </c>
      <c r="L23" s="236">
        <v>3</v>
      </c>
      <c r="M23" s="236">
        <v>3</v>
      </c>
      <c r="N23" s="236">
        <v>4</v>
      </c>
      <c r="O23" s="236">
        <v>4</v>
      </c>
      <c r="P23" s="237">
        <f t="shared" si="0"/>
        <v>14</v>
      </c>
      <c r="Q23" s="238"/>
      <c r="T23" s="221" t="s">
        <v>69</v>
      </c>
      <c r="U23" s="390" t="s">
        <v>70</v>
      </c>
    </row>
    <row r="24" spans="1:25" ht="12.75" customHeight="1">
      <c r="A24" s="231"/>
      <c r="B24" s="385">
        <v>13</v>
      </c>
      <c r="C24" s="627" t="s">
        <v>40</v>
      </c>
      <c r="D24" s="604"/>
      <c r="E24" s="235" t="str">
        <f t="shared" si="1"/>
        <v>P</v>
      </c>
      <c r="F24" s="236">
        <v>1</v>
      </c>
      <c r="G24" s="236">
        <v>1</v>
      </c>
      <c r="H24" s="236">
        <v>1</v>
      </c>
      <c r="I24" s="236">
        <v>1</v>
      </c>
      <c r="J24" s="236">
        <v>1</v>
      </c>
      <c r="K24" s="236">
        <v>1</v>
      </c>
      <c r="L24" s="236"/>
      <c r="M24" s="236"/>
      <c r="N24" s="236"/>
      <c r="O24" s="236"/>
      <c r="P24" s="237">
        <f t="shared" si="0"/>
        <v>3</v>
      </c>
      <c r="Q24" s="238"/>
      <c r="T24" s="221" t="s">
        <v>57</v>
      </c>
      <c r="U24" s="390" t="s">
        <v>71</v>
      </c>
    </row>
    <row r="25" spans="1:25" ht="12.75" customHeight="1">
      <c r="A25" s="231"/>
      <c r="B25" s="385">
        <v>14</v>
      </c>
      <c r="C25" s="233" t="s">
        <v>72</v>
      </c>
      <c r="D25" s="244"/>
      <c r="E25" s="235"/>
      <c r="F25" s="236">
        <v>3</v>
      </c>
      <c r="G25" s="236">
        <v>3</v>
      </c>
      <c r="H25" s="236">
        <v>3</v>
      </c>
      <c r="I25" s="236">
        <v>3</v>
      </c>
      <c r="J25" s="236">
        <v>3</v>
      </c>
      <c r="K25" s="236">
        <v>3</v>
      </c>
      <c r="L25" s="236">
        <v>3</v>
      </c>
      <c r="M25" s="236">
        <v>3</v>
      </c>
      <c r="N25" s="236">
        <v>3</v>
      </c>
      <c r="O25" s="236">
        <v>3</v>
      </c>
      <c r="P25" s="237">
        <f t="shared" si="0"/>
        <v>15</v>
      </c>
      <c r="Q25" s="238"/>
    </row>
    <row r="26" spans="1:25" ht="12.75" customHeight="1">
      <c r="A26" s="231"/>
      <c r="B26" s="385">
        <v>15</v>
      </c>
      <c r="C26" s="233" t="s">
        <v>73</v>
      </c>
      <c r="D26" s="244"/>
      <c r="E26" s="235"/>
      <c r="F26" s="236">
        <v>1</v>
      </c>
      <c r="G26" s="236">
        <v>1</v>
      </c>
      <c r="H26" s="236"/>
      <c r="I26" s="236"/>
      <c r="J26" s="236"/>
      <c r="K26" s="236"/>
      <c r="L26" s="236"/>
      <c r="M26" s="236"/>
      <c r="N26" s="236"/>
      <c r="O26" s="236"/>
      <c r="P26" s="237">
        <f t="shared" si="0"/>
        <v>1</v>
      </c>
      <c r="Q26" s="238"/>
    </row>
    <row r="27" spans="1:25" ht="12.75" customHeight="1">
      <c r="A27" s="231"/>
      <c r="B27" s="385">
        <v>16</v>
      </c>
      <c r="C27" s="233" t="s">
        <v>74</v>
      </c>
      <c r="D27" s="244"/>
      <c r="E27" s="235"/>
      <c r="F27" s="236">
        <v>1</v>
      </c>
      <c r="G27" s="236">
        <v>1</v>
      </c>
      <c r="H27" s="236">
        <v>1</v>
      </c>
      <c r="I27" s="236">
        <v>1</v>
      </c>
      <c r="J27" s="236">
        <v>1</v>
      </c>
      <c r="K27" s="236">
        <v>1</v>
      </c>
      <c r="L27" s="236">
        <v>1</v>
      </c>
      <c r="M27" s="236">
        <v>1</v>
      </c>
      <c r="N27" s="236">
        <v>1</v>
      </c>
      <c r="O27" s="236">
        <v>1</v>
      </c>
      <c r="P27" s="237">
        <f t="shared" si="0"/>
        <v>5</v>
      </c>
      <c r="Q27" s="238"/>
    </row>
    <row r="28" spans="1:25" ht="24" customHeight="1">
      <c r="B28" s="628" t="s">
        <v>75</v>
      </c>
      <c r="C28" s="629"/>
      <c r="D28" s="629"/>
      <c r="E28" s="630"/>
      <c r="F28" s="245">
        <f t="shared" ref="F28:O28" si="2">SUM(F12:F27)</f>
        <v>22</v>
      </c>
      <c r="G28" s="245">
        <f t="shared" si="2"/>
        <v>22</v>
      </c>
      <c r="H28" s="245">
        <f t="shared" si="2"/>
        <v>21</v>
      </c>
      <c r="I28" s="245">
        <f t="shared" si="2"/>
        <v>21</v>
      </c>
      <c r="J28" s="245">
        <f t="shared" si="2"/>
        <v>22</v>
      </c>
      <c r="K28" s="245">
        <f t="shared" si="2"/>
        <v>22</v>
      </c>
      <c r="L28" s="245">
        <f t="shared" si="2"/>
        <v>20</v>
      </c>
      <c r="M28" s="245">
        <f t="shared" si="2"/>
        <v>20</v>
      </c>
      <c r="N28" s="245">
        <f t="shared" si="2"/>
        <v>18</v>
      </c>
      <c r="O28" s="245">
        <f t="shared" si="2"/>
        <v>18</v>
      </c>
      <c r="P28" s="245">
        <f t="shared" si="0"/>
        <v>103</v>
      </c>
      <c r="Q28" s="238"/>
      <c r="S28" s="221"/>
      <c r="T28" s="247"/>
      <c r="X28" s="247"/>
    </row>
    <row r="29" spans="1:25" ht="12.75" customHeight="1">
      <c r="B29" s="631" t="s">
        <v>76</v>
      </c>
      <c r="C29" s="604"/>
      <c r="D29" s="604"/>
      <c r="E29" s="604"/>
      <c r="F29" s="604"/>
      <c r="G29" s="604"/>
      <c r="H29" s="604"/>
      <c r="I29" s="604"/>
      <c r="J29" s="604"/>
      <c r="K29" s="604"/>
      <c r="L29" s="604"/>
      <c r="M29" s="604"/>
      <c r="N29" s="604"/>
      <c r="O29" s="604"/>
      <c r="P29" s="604"/>
      <c r="Q29" s="238"/>
      <c r="S29" s="221"/>
      <c r="X29" s="247"/>
    </row>
    <row r="30" spans="1:25" ht="12.75" customHeight="1">
      <c r="B30" s="248">
        <v>1</v>
      </c>
      <c r="C30" s="249" t="s">
        <v>24</v>
      </c>
      <c r="D30" s="240" t="s">
        <v>53</v>
      </c>
      <c r="E30" s="242"/>
      <c r="F30" s="416"/>
      <c r="G30" s="416"/>
      <c r="H30" s="416"/>
      <c r="I30" s="416"/>
      <c r="J30" s="416">
        <v>1</v>
      </c>
      <c r="K30" s="416">
        <v>1</v>
      </c>
      <c r="L30" s="416">
        <v>1</v>
      </c>
      <c r="M30" s="416">
        <v>1</v>
      </c>
      <c r="N30" s="416">
        <v>1</v>
      </c>
      <c r="O30" s="416">
        <v>1</v>
      </c>
      <c r="P30" s="251">
        <f t="shared" ref="P30:P51" si="3">SUM(F30:O30)/2</f>
        <v>3</v>
      </c>
      <c r="Q30" s="238"/>
      <c r="U30" s="247"/>
      <c r="V30" s="247"/>
      <c r="W30" s="247"/>
      <c r="X30" s="247"/>
    </row>
    <row r="31" spans="1:25" ht="12.75" customHeight="1">
      <c r="B31" s="252">
        <v>2</v>
      </c>
      <c r="C31" s="249" t="s">
        <v>39</v>
      </c>
      <c r="D31" s="249"/>
      <c r="E31" s="242"/>
      <c r="F31" s="416">
        <v>1</v>
      </c>
      <c r="G31" s="416">
        <v>1</v>
      </c>
      <c r="H31" s="416">
        <v>1</v>
      </c>
      <c r="I31" s="416">
        <v>1</v>
      </c>
      <c r="J31" s="416">
        <v>1</v>
      </c>
      <c r="K31" s="416">
        <v>1</v>
      </c>
      <c r="L31" s="416">
        <v>1</v>
      </c>
      <c r="M31" s="416">
        <v>1</v>
      </c>
      <c r="N31" s="416">
        <v>1</v>
      </c>
      <c r="O31" s="416">
        <v>1</v>
      </c>
      <c r="P31" s="251">
        <f t="shared" si="3"/>
        <v>5</v>
      </c>
      <c r="Q31" s="238"/>
      <c r="U31" s="247"/>
      <c r="V31" s="247"/>
      <c r="W31" s="247"/>
      <c r="X31" s="247"/>
    </row>
    <row r="32" spans="1:25" ht="12.75" customHeight="1">
      <c r="B32" s="632" t="s">
        <v>82</v>
      </c>
      <c r="C32" s="604"/>
      <c r="D32" s="604"/>
      <c r="E32" s="605"/>
      <c r="F32" s="253">
        <f t="shared" ref="F32:O32" si="4">SUM(F30:F31)</f>
        <v>1</v>
      </c>
      <c r="G32" s="253">
        <f t="shared" si="4"/>
        <v>1</v>
      </c>
      <c r="H32" s="253">
        <f t="shared" si="4"/>
        <v>1</v>
      </c>
      <c r="I32" s="253">
        <f t="shared" si="4"/>
        <v>1</v>
      </c>
      <c r="J32" s="253">
        <f t="shared" si="4"/>
        <v>2</v>
      </c>
      <c r="K32" s="253">
        <f t="shared" si="4"/>
        <v>2</v>
      </c>
      <c r="L32" s="253">
        <f t="shared" si="4"/>
        <v>2</v>
      </c>
      <c r="M32" s="253">
        <f t="shared" si="4"/>
        <v>2</v>
      </c>
      <c r="N32" s="253">
        <f t="shared" si="4"/>
        <v>2</v>
      </c>
      <c r="O32" s="253">
        <f t="shared" si="4"/>
        <v>2</v>
      </c>
      <c r="P32" s="254">
        <f t="shared" si="3"/>
        <v>8</v>
      </c>
      <c r="Q32" s="238"/>
      <c r="S32" s="221"/>
      <c r="T32" s="247"/>
      <c r="U32" s="247"/>
      <c r="V32" s="247"/>
      <c r="W32" s="247"/>
      <c r="X32" s="247"/>
    </row>
    <row r="33" spans="1:26" ht="12.75" customHeight="1">
      <c r="A33" s="388">
        <f t="shared" ref="A33:A49" si="5">LEN(C33)</f>
        <v>19</v>
      </c>
      <c r="B33" s="619">
        <v>17</v>
      </c>
      <c r="C33" s="621" t="s">
        <v>83</v>
      </c>
      <c r="D33" s="622"/>
      <c r="E33" s="393" t="s">
        <v>274</v>
      </c>
      <c r="F33" s="394"/>
      <c r="G33" s="394"/>
      <c r="H33" s="394"/>
      <c r="I33" s="394"/>
      <c r="J33" s="394">
        <v>1</v>
      </c>
      <c r="K33" s="394">
        <v>1</v>
      </c>
      <c r="L33" s="394"/>
      <c r="M33" s="394"/>
      <c r="N33" s="394"/>
      <c r="O33" s="394"/>
      <c r="P33" s="258">
        <f t="shared" si="3"/>
        <v>1</v>
      </c>
      <c r="Q33" s="238"/>
    </row>
    <row r="34" spans="1:26" ht="12.75" customHeight="1">
      <c r="A34" s="388">
        <f t="shared" si="5"/>
        <v>0</v>
      </c>
      <c r="B34" s="612"/>
      <c r="C34" s="623"/>
      <c r="D34" s="624"/>
      <c r="E34" s="393" t="s">
        <v>276</v>
      </c>
      <c r="F34" s="394"/>
      <c r="G34" s="394"/>
      <c r="H34" s="394"/>
      <c r="I34" s="394"/>
      <c r="J34" s="394"/>
      <c r="K34" s="394"/>
      <c r="L34" s="394">
        <v>1</v>
      </c>
      <c r="M34" s="394">
        <v>1</v>
      </c>
      <c r="N34" s="394"/>
      <c r="O34" s="394"/>
      <c r="P34" s="258">
        <f t="shared" si="3"/>
        <v>1</v>
      </c>
      <c r="Q34" s="238"/>
      <c r="R34" s="390"/>
      <c r="S34" s="390"/>
      <c r="T34" s="390"/>
      <c r="U34" s="390"/>
      <c r="V34" s="390"/>
      <c r="W34" s="390"/>
      <c r="X34" s="390"/>
      <c r="Y34" s="390"/>
      <c r="Z34" s="390"/>
    </row>
    <row r="35" spans="1:26" ht="12.75" customHeight="1">
      <c r="A35" s="388">
        <f t="shared" si="5"/>
        <v>8</v>
      </c>
      <c r="B35" s="385">
        <v>18</v>
      </c>
      <c r="C35" s="625" t="s">
        <v>159</v>
      </c>
      <c r="D35" s="605"/>
      <c r="E35" s="396" t="s">
        <v>274</v>
      </c>
      <c r="F35" s="397">
        <v>2</v>
      </c>
      <c r="G35" s="397">
        <v>2</v>
      </c>
      <c r="H35" s="397"/>
      <c r="I35" s="397"/>
      <c r="J35" s="397"/>
      <c r="K35" s="397"/>
      <c r="L35" s="397"/>
      <c r="M35" s="397"/>
      <c r="N35" s="397"/>
      <c r="O35" s="397"/>
      <c r="P35" s="258">
        <f t="shared" si="3"/>
        <v>2</v>
      </c>
      <c r="Q35" s="238"/>
      <c r="S35" s="391"/>
      <c r="T35" s="395"/>
    </row>
    <row r="36" spans="1:26" ht="12.75" customHeight="1">
      <c r="A36" s="388">
        <f t="shared" si="5"/>
        <v>9</v>
      </c>
      <c r="B36" s="385">
        <v>19</v>
      </c>
      <c r="C36" s="625" t="s">
        <v>280</v>
      </c>
      <c r="D36" s="605"/>
      <c r="E36" s="396" t="s">
        <v>274</v>
      </c>
      <c r="F36" s="397">
        <v>3</v>
      </c>
      <c r="G36" s="397">
        <v>3</v>
      </c>
      <c r="H36" s="397">
        <v>3</v>
      </c>
      <c r="I36" s="397">
        <v>3</v>
      </c>
      <c r="J36" s="397"/>
      <c r="K36" s="397"/>
      <c r="L36" s="397"/>
      <c r="M36" s="397"/>
      <c r="N36" s="397"/>
      <c r="O36" s="397"/>
      <c r="P36" s="258">
        <f t="shared" si="3"/>
        <v>6</v>
      </c>
      <c r="Q36" s="238"/>
    </row>
    <row r="37" spans="1:26" ht="12.75" customHeight="1">
      <c r="A37" s="388">
        <f t="shared" si="5"/>
        <v>23</v>
      </c>
      <c r="B37" s="385">
        <v>20</v>
      </c>
      <c r="C37" s="625" t="s">
        <v>160</v>
      </c>
      <c r="D37" s="605"/>
      <c r="E37" s="396" t="s">
        <v>274</v>
      </c>
      <c r="F37" s="397">
        <v>2</v>
      </c>
      <c r="G37" s="397">
        <v>2</v>
      </c>
      <c r="H37" s="397">
        <v>3</v>
      </c>
      <c r="I37" s="397">
        <v>3</v>
      </c>
      <c r="J37" s="397"/>
      <c r="K37" s="397"/>
      <c r="L37" s="397"/>
      <c r="M37" s="397"/>
      <c r="N37" s="397"/>
      <c r="O37" s="397"/>
      <c r="P37" s="258">
        <f t="shared" si="3"/>
        <v>5</v>
      </c>
      <c r="Q37" s="238"/>
    </row>
    <row r="38" spans="1:26" ht="12.75" customHeight="1">
      <c r="A38" s="388">
        <f t="shared" si="5"/>
        <v>13</v>
      </c>
      <c r="B38" s="385">
        <v>21</v>
      </c>
      <c r="C38" s="625" t="s">
        <v>281</v>
      </c>
      <c r="D38" s="605"/>
      <c r="E38" s="396" t="s">
        <v>276</v>
      </c>
      <c r="F38" s="397"/>
      <c r="G38" s="397"/>
      <c r="H38" s="397">
        <v>1</v>
      </c>
      <c r="I38" s="397">
        <v>1</v>
      </c>
      <c r="J38" s="397">
        <v>2</v>
      </c>
      <c r="K38" s="397">
        <v>2</v>
      </c>
      <c r="L38" s="397">
        <v>2</v>
      </c>
      <c r="M38" s="397">
        <v>2</v>
      </c>
      <c r="N38" s="397"/>
      <c r="O38" s="397"/>
      <c r="P38" s="258">
        <f t="shared" si="3"/>
        <v>5</v>
      </c>
      <c r="Q38" s="238"/>
    </row>
    <row r="39" spans="1:26" ht="12.75" customHeight="1">
      <c r="A39" s="388">
        <f t="shared" si="5"/>
        <v>7</v>
      </c>
      <c r="B39" s="385">
        <v>22</v>
      </c>
      <c r="C39" s="625" t="s">
        <v>282</v>
      </c>
      <c r="D39" s="605"/>
      <c r="E39" s="396" t="s">
        <v>276</v>
      </c>
      <c r="F39" s="397"/>
      <c r="G39" s="397"/>
      <c r="H39" s="397">
        <v>1</v>
      </c>
      <c r="I39" s="397">
        <v>1</v>
      </c>
      <c r="J39" s="397">
        <v>3</v>
      </c>
      <c r="K39" s="397">
        <v>3</v>
      </c>
      <c r="L39" s="397">
        <v>4</v>
      </c>
      <c r="M39" s="397">
        <v>4</v>
      </c>
      <c r="N39" s="397"/>
      <c r="O39" s="397"/>
      <c r="P39" s="258">
        <f t="shared" si="3"/>
        <v>8</v>
      </c>
      <c r="Q39" s="238"/>
    </row>
    <row r="40" spans="1:26" ht="12.75" customHeight="1">
      <c r="B40" s="267" t="s">
        <v>91</v>
      </c>
      <c r="C40" s="268"/>
      <c r="D40" s="269"/>
      <c r="E40" s="269"/>
      <c r="F40" s="270">
        <f t="shared" ref="F40:O40" si="6">SUM(F33:F39)</f>
        <v>7</v>
      </c>
      <c r="G40" s="270">
        <f t="shared" si="6"/>
        <v>7</v>
      </c>
      <c r="H40" s="270">
        <f t="shared" si="6"/>
        <v>8</v>
      </c>
      <c r="I40" s="270">
        <f t="shared" si="6"/>
        <v>8</v>
      </c>
      <c r="J40" s="270">
        <f t="shared" si="6"/>
        <v>6</v>
      </c>
      <c r="K40" s="270">
        <f t="shared" si="6"/>
        <v>6</v>
      </c>
      <c r="L40" s="270">
        <f t="shared" si="6"/>
        <v>7</v>
      </c>
      <c r="M40" s="270">
        <f t="shared" si="6"/>
        <v>7</v>
      </c>
      <c r="N40" s="270">
        <f t="shared" si="6"/>
        <v>0</v>
      </c>
      <c r="O40" s="270">
        <f t="shared" si="6"/>
        <v>0</v>
      </c>
      <c r="P40" s="270">
        <f t="shared" si="3"/>
        <v>28</v>
      </c>
      <c r="Q40" s="238"/>
    </row>
    <row r="41" spans="1:26" ht="12.75" customHeight="1">
      <c r="A41" s="388">
        <f t="shared" si="5"/>
        <v>25</v>
      </c>
      <c r="B41" s="239">
        <v>23</v>
      </c>
      <c r="C41" s="625" t="s">
        <v>283</v>
      </c>
      <c r="D41" s="605"/>
      <c r="E41" s="396" t="s">
        <v>274</v>
      </c>
      <c r="F41" s="397">
        <v>1</v>
      </c>
      <c r="G41" s="397">
        <v>1</v>
      </c>
      <c r="H41" s="397">
        <v>2</v>
      </c>
      <c r="I41" s="397">
        <v>2</v>
      </c>
      <c r="J41" s="397">
        <v>2</v>
      </c>
      <c r="K41" s="397">
        <v>2</v>
      </c>
      <c r="L41" s="397"/>
      <c r="M41" s="397"/>
      <c r="N41" s="397"/>
      <c r="O41" s="397"/>
      <c r="P41" s="258">
        <f t="shared" si="3"/>
        <v>5</v>
      </c>
      <c r="Q41" s="238"/>
    </row>
    <row r="42" spans="1:26" ht="12.75" customHeight="1">
      <c r="A42" s="388">
        <f t="shared" si="5"/>
        <v>19</v>
      </c>
      <c r="B42" s="239">
        <v>24</v>
      </c>
      <c r="C42" s="625" t="s">
        <v>284</v>
      </c>
      <c r="D42" s="605"/>
      <c r="E42" s="396" t="s">
        <v>274</v>
      </c>
      <c r="F42" s="397">
        <v>2</v>
      </c>
      <c r="G42" s="397">
        <v>2</v>
      </c>
      <c r="H42" s="397">
        <v>2</v>
      </c>
      <c r="I42" s="397">
        <v>2</v>
      </c>
      <c r="J42" s="397">
        <v>2</v>
      </c>
      <c r="K42" s="397">
        <v>2</v>
      </c>
      <c r="L42" s="397"/>
      <c r="M42" s="397"/>
      <c r="N42" s="397"/>
      <c r="O42" s="397"/>
      <c r="P42" s="258">
        <f t="shared" si="3"/>
        <v>6</v>
      </c>
      <c r="Q42" s="238"/>
    </row>
    <row r="43" spans="1:26" ht="12.75" customHeight="1">
      <c r="A43" s="388">
        <f t="shared" si="5"/>
        <v>21</v>
      </c>
      <c r="B43" s="239">
        <v>25</v>
      </c>
      <c r="C43" s="625" t="s">
        <v>285</v>
      </c>
      <c r="D43" s="605"/>
      <c r="E43" s="396" t="s">
        <v>274</v>
      </c>
      <c r="F43" s="397">
        <v>1</v>
      </c>
      <c r="G43" s="397">
        <v>1</v>
      </c>
      <c r="H43" s="397">
        <v>1</v>
      </c>
      <c r="I43" s="397">
        <v>1</v>
      </c>
      <c r="J43" s="397">
        <v>1</v>
      </c>
      <c r="K43" s="397">
        <v>1</v>
      </c>
      <c r="L43" s="397"/>
      <c r="M43" s="397"/>
      <c r="N43" s="397"/>
      <c r="O43" s="397"/>
      <c r="P43" s="258">
        <f t="shared" si="3"/>
        <v>3</v>
      </c>
      <c r="Q43" s="238"/>
    </row>
    <row r="44" spans="1:26" ht="12.75" customHeight="1">
      <c r="A44" s="388">
        <f t="shared" si="5"/>
        <v>21</v>
      </c>
      <c r="B44" s="239">
        <v>26</v>
      </c>
      <c r="C44" s="625" t="s">
        <v>286</v>
      </c>
      <c r="D44" s="605"/>
      <c r="E44" s="396" t="s">
        <v>276</v>
      </c>
      <c r="F44" s="397"/>
      <c r="G44" s="397"/>
      <c r="H44" s="397"/>
      <c r="I44" s="397"/>
      <c r="J44" s="397"/>
      <c r="K44" s="397"/>
      <c r="L44" s="397">
        <v>2</v>
      </c>
      <c r="M44" s="397">
        <v>2</v>
      </c>
      <c r="N44" s="397">
        <v>3</v>
      </c>
      <c r="O44" s="397"/>
      <c r="P44" s="258">
        <f t="shared" si="3"/>
        <v>3.5</v>
      </c>
      <c r="Q44" s="238"/>
    </row>
    <row r="45" spans="1:26" ht="12.75" customHeight="1">
      <c r="A45" s="388">
        <f t="shared" si="5"/>
        <v>18</v>
      </c>
      <c r="B45" s="239">
        <v>27</v>
      </c>
      <c r="C45" s="625" t="s">
        <v>287</v>
      </c>
      <c r="D45" s="605"/>
      <c r="E45" s="396" t="s">
        <v>276</v>
      </c>
      <c r="F45" s="397"/>
      <c r="G45" s="397"/>
      <c r="H45" s="397"/>
      <c r="I45" s="397"/>
      <c r="J45" s="397">
        <v>1</v>
      </c>
      <c r="K45" s="397">
        <v>1</v>
      </c>
      <c r="L45" s="397">
        <v>4</v>
      </c>
      <c r="M45" s="397">
        <v>4</v>
      </c>
      <c r="N45" s="397">
        <v>4</v>
      </c>
      <c r="O45" s="397"/>
      <c r="P45" s="258">
        <f t="shared" si="3"/>
        <v>7</v>
      </c>
      <c r="Q45" s="238"/>
    </row>
    <row r="46" spans="1:26" s="447" customFormat="1" ht="12.75" customHeight="1">
      <c r="A46" s="448"/>
      <c r="B46" s="417">
        <v>28</v>
      </c>
      <c r="C46" s="568" t="s">
        <v>321</v>
      </c>
      <c r="D46" s="569"/>
      <c r="E46" s="451" t="s">
        <v>327</v>
      </c>
      <c r="F46" s="100"/>
      <c r="G46" s="100"/>
      <c r="H46" s="100"/>
      <c r="I46" s="100"/>
      <c r="J46" s="100"/>
      <c r="K46" s="100"/>
      <c r="L46" s="100"/>
      <c r="M46" s="100"/>
      <c r="N46" s="100"/>
      <c r="O46" s="79">
        <v>3</v>
      </c>
      <c r="P46" s="97">
        <f t="shared" si="3"/>
        <v>1.5</v>
      </c>
      <c r="Q46" s="238"/>
    </row>
    <row r="47" spans="1:26" ht="12.75" customHeight="1">
      <c r="A47" s="388">
        <f t="shared" si="5"/>
        <v>23</v>
      </c>
      <c r="B47" s="417">
        <v>29</v>
      </c>
      <c r="C47" s="568" t="s">
        <v>322</v>
      </c>
      <c r="D47" s="562"/>
      <c r="E47" s="459" t="s">
        <v>327</v>
      </c>
      <c r="F47" s="100"/>
      <c r="G47" s="100"/>
      <c r="H47" s="100"/>
      <c r="I47" s="100"/>
      <c r="J47" s="100"/>
      <c r="K47" s="100"/>
      <c r="L47" s="100"/>
      <c r="M47" s="100"/>
      <c r="N47" s="100"/>
      <c r="O47" s="91">
        <v>4</v>
      </c>
      <c r="P47" s="97">
        <f t="shared" si="3"/>
        <v>2</v>
      </c>
      <c r="Q47" s="238"/>
    </row>
    <row r="48" spans="1:26" ht="12.75" customHeight="1">
      <c r="A48" s="388">
        <f t="shared" si="5"/>
        <v>17</v>
      </c>
      <c r="B48" s="619">
        <v>30</v>
      </c>
      <c r="C48" s="621" t="s">
        <v>97</v>
      </c>
      <c r="D48" s="622"/>
      <c r="E48" s="418" t="s">
        <v>274</v>
      </c>
      <c r="F48" s="419"/>
      <c r="G48" s="419"/>
      <c r="H48" s="419"/>
      <c r="I48" s="419"/>
      <c r="J48" s="419"/>
      <c r="K48" s="419" t="s">
        <v>98</v>
      </c>
      <c r="L48" s="419"/>
      <c r="M48" s="419"/>
      <c r="N48" s="419"/>
      <c r="O48" s="419"/>
      <c r="P48" s="266">
        <f t="shared" si="3"/>
        <v>0</v>
      </c>
      <c r="Q48" s="238"/>
    </row>
    <row r="49" spans="1:25" ht="12.75" customHeight="1">
      <c r="A49" s="388">
        <f t="shared" si="5"/>
        <v>0</v>
      </c>
      <c r="B49" s="620"/>
      <c r="C49" s="623"/>
      <c r="D49" s="624"/>
      <c r="E49" s="418" t="s">
        <v>276</v>
      </c>
      <c r="F49" s="419"/>
      <c r="G49" s="419"/>
      <c r="H49" s="419"/>
      <c r="I49" s="419"/>
      <c r="J49" s="419"/>
      <c r="K49" s="419"/>
      <c r="L49" s="419"/>
      <c r="M49" s="419" t="s">
        <v>98</v>
      </c>
      <c r="N49" s="419"/>
      <c r="O49" s="419"/>
      <c r="P49" s="266">
        <f t="shared" si="3"/>
        <v>0</v>
      </c>
      <c r="Q49" s="238"/>
    </row>
    <row r="50" spans="1:25" ht="12.75" customHeight="1">
      <c r="B50" s="273" t="s">
        <v>99</v>
      </c>
      <c r="C50" s="274"/>
      <c r="D50" s="275"/>
      <c r="E50" s="275"/>
      <c r="F50" s="276">
        <f t="shared" ref="F50:O50" si="7">SUM(F41:F49)</f>
        <v>4</v>
      </c>
      <c r="G50" s="276">
        <f t="shared" si="7"/>
        <v>4</v>
      </c>
      <c r="H50" s="276">
        <f t="shared" si="7"/>
        <v>5</v>
      </c>
      <c r="I50" s="276">
        <f t="shared" si="7"/>
        <v>5</v>
      </c>
      <c r="J50" s="276">
        <f t="shared" si="7"/>
        <v>6</v>
      </c>
      <c r="K50" s="276">
        <f t="shared" si="7"/>
        <v>6</v>
      </c>
      <c r="L50" s="276">
        <f t="shared" si="7"/>
        <v>6</v>
      </c>
      <c r="M50" s="276">
        <f t="shared" si="7"/>
        <v>6</v>
      </c>
      <c r="N50" s="276">
        <f t="shared" si="7"/>
        <v>7</v>
      </c>
      <c r="O50" s="276">
        <f t="shared" si="7"/>
        <v>7</v>
      </c>
      <c r="P50" s="270">
        <f t="shared" si="3"/>
        <v>28</v>
      </c>
      <c r="Q50" s="238"/>
    </row>
    <row r="51" spans="1:25" ht="12.75" customHeight="1">
      <c r="B51" s="277" t="s">
        <v>107</v>
      </c>
      <c r="C51" s="278"/>
      <c r="D51" s="279"/>
      <c r="E51" s="280"/>
      <c r="F51" s="420">
        <f t="shared" ref="F51:O51" si="8">SUM(F50,F40)</f>
        <v>11</v>
      </c>
      <c r="G51" s="420">
        <f t="shared" si="8"/>
        <v>11</v>
      </c>
      <c r="H51" s="420">
        <f t="shared" si="8"/>
        <v>13</v>
      </c>
      <c r="I51" s="420">
        <f t="shared" si="8"/>
        <v>13</v>
      </c>
      <c r="J51" s="420">
        <f t="shared" si="8"/>
        <v>12</v>
      </c>
      <c r="K51" s="420">
        <f t="shared" si="8"/>
        <v>12</v>
      </c>
      <c r="L51" s="420">
        <f t="shared" si="8"/>
        <v>13</v>
      </c>
      <c r="M51" s="420">
        <f t="shared" si="8"/>
        <v>13</v>
      </c>
      <c r="N51" s="420">
        <f t="shared" si="8"/>
        <v>7</v>
      </c>
      <c r="O51" s="420">
        <f t="shared" si="8"/>
        <v>7</v>
      </c>
      <c r="P51" s="421">
        <f t="shared" si="3"/>
        <v>56</v>
      </c>
      <c r="Q51" s="238"/>
    </row>
    <row r="52" spans="1:25" ht="12.75" customHeight="1">
      <c r="B52" s="615" t="s">
        <v>113</v>
      </c>
      <c r="C52" s="604"/>
      <c r="D52" s="604"/>
      <c r="E52" s="605"/>
      <c r="F52" s="422">
        <v>11</v>
      </c>
      <c r="G52" s="422">
        <v>11</v>
      </c>
      <c r="H52" s="422">
        <v>13</v>
      </c>
      <c r="I52" s="422">
        <v>13</v>
      </c>
      <c r="J52" s="422">
        <v>12</v>
      </c>
      <c r="K52" s="422">
        <v>12</v>
      </c>
      <c r="L52" s="422">
        <v>13</v>
      </c>
      <c r="M52" s="422">
        <v>13</v>
      </c>
      <c r="N52" s="420">
        <v>7</v>
      </c>
      <c r="O52" s="420">
        <v>7</v>
      </c>
      <c r="P52" s="421">
        <f>SUM(F52:M52)/2+N52</f>
        <v>56</v>
      </c>
      <c r="Q52" s="238"/>
      <c r="S52" s="220" t="s">
        <v>111</v>
      </c>
    </row>
    <row r="53" spans="1:25" ht="12.75" customHeight="1">
      <c r="B53" s="616" t="s">
        <v>115</v>
      </c>
      <c r="C53" s="604"/>
      <c r="D53" s="604"/>
      <c r="E53" s="605"/>
      <c r="F53" s="284"/>
      <c r="G53" s="229"/>
      <c r="H53" s="229"/>
      <c r="I53" s="229"/>
      <c r="J53" s="229"/>
      <c r="K53" s="229" t="s">
        <v>274</v>
      </c>
      <c r="L53" s="229"/>
      <c r="M53" s="229"/>
      <c r="N53" s="229" t="s">
        <v>276</v>
      </c>
      <c r="O53" s="229"/>
      <c r="P53" s="242">
        <f>COUNTA(F53:O53)</f>
        <v>2</v>
      </c>
      <c r="Q53" s="238"/>
    </row>
    <row r="54" spans="1:25" ht="12.75" customHeight="1">
      <c r="A54" s="218"/>
      <c r="B54" s="285" t="s">
        <v>116</v>
      </c>
      <c r="C54" s="286"/>
      <c r="D54" s="287"/>
      <c r="E54" s="288"/>
      <c r="F54" s="289">
        <f t="shared" ref="F54:O54" si="9">F28+F51</f>
        <v>33</v>
      </c>
      <c r="G54" s="289">
        <f t="shared" si="9"/>
        <v>33</v>
      </c>
      <c r="H54" s="289">
        <f t="shared" si="9"/>
        <v>34</v>
      </c>
      <c r="I54" s="289">
        <f t="shared" si="9"/>
        <v>34</v>
      </c>
      <c r="J54" s="289">
        <f t="shared" si="9"/>
        <v>34</v>
      </c>
      <c r="K54" s="289">
        <f t="shared" si="9"/>
        <v>34</v>
      </c>
      <c r="L54" s="289">
        <f t="shared" si="9"/>
        <v>33</v>
      </c>
      <c r="M54" s="289">
        <f t="shared" si="9"/>
        <v>33</v>
      </c>
      <c r="N54" s="289">
        <f t="shared" si="9"/>
        <v>25</v>
      </c>
      <c r="O54" s="289">
        <f t="shared" si="9"/>
        <v>25</v>
      </c>
      <c r="P54" s="290">
        <f>SUM(F54:O54)</f>
        <v>318</v>
      </c>
      <c r="Q54" s="238"/>
      <c r="R54" s="218"/>
      <c r="S54" s="218"/>
      <c r="T54" s="218"/>
      <c r="U54" s="218"/>
      <c r="V54" s="218"/>
      <c r="W54" s="218"/>
      <c r="X54" s="218"/>
      <c r="Y54" s="218"/>
    </row>
    <row r="55" spans="1:25" ht="29.25" customHeight="1">
      <c r="B55" s="617" t="s">
        <v>59</v>
      </c>
      <c r="C55" s="604"/>
      <c r="D55" s="604"/>
      <c r="E55" s="605"/>
      <c r="F55" s="289">
        <f t="shared" ref="F55:O55" si="10">F54+F32</f>
        <v>34</v>
      </c>
      <c r="G55" s="289">
        <f t="shared" si="10"/>
        <v>34</v>
      </c>
      <c r="H55" s="289">
        <f t="shared" si="10"/>
        <v>35</v>
      </c>
      <c r="I55" s="289">
        <f t="shared" si="10"/>
        <v>35</v>
      </c>
      <c r="J55" s="289">
        <f t="shared" si="10"/>
        <v>36</v>
      </c>
      <c r="K55" s="289">
        <f t="shared" si="10"/>
        <v>36</v>
      </c>
      <c r="L55" s="289">
        <f t="shared" si="10"/>
        <v>35</v>
      </c>
      <c r="M55" s="289">
        <f t="shared" si="10"/>
        <v>35</v>
      </c>
      <c r="N55" s="289">
        <f t="shared" si="10"/>
        <v>27</v>
      </c>
      <c r="O55" s="289">
        <f t="shared" si="10"/>
        <v>27</v>
      </c>
      <c r="P55" s="291">
        <f>SUM(F55:O55)/2</f>
        <v>167</v>
      </c>
      <c r="Q55" s="238"/>
    </row>
    <row r="56" spans="1:25" ht="25.5" customHeight="1">
      <c r="B56" s="618"/>
      <c r="C56" s="504" t="s">
        <v>300</v>
      </c>
      <c r="D56" s="613" t="s">
        <v>118</v>
      </c>
      <c r="E56" s="605"/>
      <c r="F56" s="292">
        <v>1</v>
      </c>
      <c r="G56" s="292">
        <v>1</v>
      </c>
      <c r="H56" s="292">
        <v>1</v>
      </c>
      <c r="I56" s="292">
        <v>1</v>
      </c>
      <c r="J56" s="292"/>
      <c r="K56" s="292"/>
      <c r="L56" s="292"/>
      <c r="M56" s="292"/>
      <c r="N56" s="292">
        <v>1</v>
      </c>
      <c r="O56" s="292">
        <v>1</v>
      </c>
      <c r="P56" s="611">
        <f>SUM(F56:O57)/2</f>
        <v>4</v>
      </c>
      <c r="Q56" s="238"/>
    </row>
    <row r="57" spans="1:25" ht="18.75" customHeight="1">
      <c r="B57" s="612"/>
      <c r="C57" s="471"/>
      <c r="D57" s="613" t="s">
        <v>39</v>
      </c>
      <c r="E57" s="605"/>
      <c r="F57" s="292"/>
      <c r="G57" s="292"/>
      <c r="H57" s="292"/>
      <c r="I57" s="292"/>
      <c r="J57" s="292"/>
      <c r="K57" s="292"/>
      <c r="L57" s="292"/>
      <c r="M57" s="292"/>
      <c r="N57" s="292">
        <v>1</v>
      </c>
      <c r="O57" s="292">
        <v>1</v>
      </c>
      <c r="P57" s="612"/>
      <c r="Q57" s="238"/>
    </row>
    <row r="58" spans="1:25" ht="12.75" customHeight="1">
      <c r="B58" s="239">
        <v>1</v>
      </c>
      <c r="C58" s="614" t="s">
        <v>119</v>
      </c>
      <c r="D58" s="604"/>
      <c r="E58" s="605"/>
      <c r="F58" s="403">
        <v>2</v>
      </c>
      <c r="G58" s="403">
        <v>2</v>
      </c>
      <c r="H58" s="403">
        <v>2</v>
      </c>
      <c r="I58" s="403">
        <v>2</v>
      </c>
      <c r="J58" s="403">
        <v>2</v>
      </c>
      <c r="K58" s="403">
        <v>2</v>
      </c>
      <c r="L58" s="403">
        <v>2</v>
      </c>
      <c r="M58" s="403">
        <v>2</v>
      </c>
      <c r="N58" s="403">
        <v>2</v>
      </c>
      <c r="O58" s="403">
        <v>2</v>
      </c>
      <c r="P58" s="404" t="s">
        <v>140</v>
      </c>
      <c r="Q58" s="218"/>
    </row>
    <row r="59" spans="1:25" ht="12.75" customHeight="1">
      <c r="B59" s="239">
        <v>2</v>
      </c>
      <c r="C59" s="610" t="s">
        <v>121</v>
      </c>
      <c r="D59" s="604"/>
      <c r="E59" s="605"/>
      <c r="F59" s="403">
        <v>0.5</v>
      </c>
      <c r="G59" s="403"/>
      <c r="H59" s="403">
        <v>0.5</v>
      </c>
      <c r="I59" s="403"/>
      <c r="J59" s="403">
        <v>0.5</v>
      </c>
      <c r="K59" s="403"/>
      <c r="L59" s="403"/>
      <c r="M59" s="405"/>
      <c r="N59" s="405"/>
      <c r="O59" s="405"/>
      <c r="P59" s="404" t="s">
        <v>140</v>
      </c>
      <c r="Q59" s="218"/>
    </row>
    <row r="60" spans="1:25" ht="12.75" customHeight="1">
      <c r="B60" s="239">
        <v>3</v>
      </c>
      <c r="C60" s="610" t="s">
        <v>122</v>
      </c>
      <c r="D60" s="604"/>
      <c r="E60" s="605"/>
      <c r="F60" s="403"/>
      <c r="G60" s="403"/>
      <c r="H60" s="403"/>
      <c r="I60" s="403"/>
      <c r="J60" s="403"/>
      <c r="K60" s="403"/>
      <c r="L60" s="403"/>
      <c r="M60" s="405"/>
      <c r="N60" s="405"/>
      <c r="O60" s="405"/>
      <c r="P60" s="404" t="s">
        <v>140</v>
      </c>
      <c r="Q60" s="218"/>
    </row>
    <row r="61" spans="1:25" ht="12.75" customHeight="1">
      <c r="B61" s="239">
        <v>4</v>
      </c>
      <c r="C61" s="610" t="s">
        <v>123</v>
      </c>
      <c r="D61" s="604"/>
      <c r="E61" s="605"/>
      <c r="F61" s="403"/>
      <c r="G61" s="403"/>
      <c r="H61" s="403"/>
      <c r="I61" s="403"/>
      <c r="J61" s="403"/>
      <c r="K61" s="403"/>
      <c r="L61" s="403"/>
      <c r="M61" s="405"/>
      <c r="N61" s="405"/>
      <c r="O61" s="405"/>
      <c r="P61" s="404" t="s">
        <v>140</v>
      </c>
      <c r="Q61" s="218"/>
    </row>
    <row r="62" spans="1:25" ht="12.75" customHeight="1">
      <c r="B62" s="239">
        <v>5</v>
      </c>
      <c r="C62" s="610" t="s">
        <v>124</v>
      </c>
      <c r="D62" s="604"/>
      <c r="E62" s="605"/>
      <c r="F62" s="403"/>
      <c r="G62" s="403"/>
      <c r="H62" s="403"/>
      <c r="I62" s="403"/>
      <c r="J62" s="403"/>
      <c r="K62" s="403"/>
      <c r="L62" s="403"/>
      <c r="M62" s="405"/>
      <c r="N62" s="405"/>
      <c r="O62" s="405"/>
      <c r="P62" s="404" t="s">
        <v>140</v>
      </c>
      <c r="Q62" s="218"/>
    </row>
    <row r="63" spans="1:25" ht="12.75" customHeight="1">
      <c r="B63" s="239">
        <v>6</v>
      </c>
      <c r="C63" s="610" t="s">
        <v>125</v>
      </c>
      <c r="D63" s="604"/>
      <c r="E63" s="605"/>
      <c r="F63" s="403"/>
      <c r="G63" s="403"/>
      <c r="H63" s="403"/>
      <c r="I63" s="403"/>
      <c r="J63" s="403"/>
      <c r="K63" s="403"/>
      <c r="L63" s="403"/>
      <c r="M63" s="405"/>
      <c r="N63" s="405"/>
      <c r="O63" s="405"/>
      <c r="P63" s="404" t="s">
        <v>140</v>
      </c>
      <c r="Q63" s="218"/>
    </row>
    <row r="64" spans="1:25" ht="12.75" customHeight="1">
      <c r="B64" s="239">
        <v>7</v>
      </c>
      <c r="C64" s="610" t="s">
        <v>126</v>
      </c>
      <c r="D64" s="604"/>
      <c r="E64" s="605"/>
      <c r="F64" s="403"/>
      <c r="G64" s="403"/>
      <c r="H64" s="403"/>
      <c r="I64" s="403"/>
      <c r="J64" s="403"/>
      <c r="K64" s="403"/>
      <c r="L64" s="403"/>
      <c r="M64" s="405"/>
      <c r="N64" s="405"/>
      <c r="O64" s="405"/>
      <c r="P64" s="404" t="s">
        <v>140</v>
      </c>
      <c r="Q64" s="218"/>
    </row>
    <row r="65" spans="1:25" ht="12.75" customHeight="1">
      <c r="B65" s="239">
        <v>8</v>
      </c>
      <c r="C65" s="610" t="s">
        <v>127</v>
      </c>
      <c r="D65" s="604"/>
      <c r="E65" s="605"/>
      <c r="F65" s="403"/>
      <c r="G65" s="403"/>
      <c r="H65" s="403"/>
      <c r="I65" s="403"/>
      <c r="J65" s="403"/>
      <c r="K65" s="403"/>
      <c r="L65" s="403"/>
      <c r="M65" s="405"/>
      <c r="N65" s="405"/>
      <c r="O65" s="405"/>
      <c r="P65" s="404" t="s">
        <v>140</v>
      </c>
      <c r="Q65" s="218"/>
    </row>
    <row r="66" spans="1:25" ht="12.75" customHeight="1">
      <c r="B66" s="239">
        <v>9</v>
      </c>
      <c r="C66" s="610" t="s">
        <v>128</v>
      </c>
      <c r="D66" s="604"/>
      <c r="E66" s="605"/>
      <c r="F66" s="403" t="s">
        <v>129</v>
      </c>
      <c r="G66" s="403"/>
      <c r="H66" s="403"/>
      <c r="I66" s="403"/>
      <c r="J66" s="403"/>
      <c r="K66" s="403"/>
      <c r="L66" s="403"/>
      <c r="M66" s="405"/>
      <c r="N66" s="405"/>
      <c r="O66" s="405" t="s">
        <v>129</v>
      </c>
      <c r="P66" s="404" t="s">
        <v>140</v>
      </c>
      <c r="Q66" s="218"/>
    </row>
    <row r="67" spans="1:25" ht="12.75" customHeight="1">
      <c r="B67" s="239">
        <v>10</v>
      </c>
      <c r="C67" s="610" t="s">
        <v>131</v>
      </c>
      <c r="D67" s="604"/>
      <c r="E67" s="605"/>
      <c r="F67" s="403"/>
      <c r="G67" s="403"/>
      <c r="H67" s="403"/>
      <c r="I67" s="403"/>
      <c r="J67" s="403"/>
      <c r="K67" s="403"/>
      <c r="L67" s="403"/>
      <c r="M67" s="405"/>
      <c r="N67" s="405"/>
      <c r="O67" s="405"/>
      <c r="P67" s="404" t="s">
        <v>140</v>
      </c>
      <c r="Q67" s="218"/>
    </row>
    <row r="68" spans="1:25" ht="12.75" customHeight="1">
      <c r="A68" s="295"/>
      <c r="B68" s="603" t="s">
        <v>132</v>
      </c>
      <c r="C68" s="604"/>
      <c r="D68" s="604"/>
      <c r="E68" s="605"/>
      <c r="F68" s="289">
        <f t="shared" ref="F68:O68" si="11">SUM(F55:F67)</f>
        <v>37.5</v>
      </c>
      <c r="G68" s="289">
        <f t="shared" si="11"/>
        <v>37</v>
      </c>
      <c r="H68" s="289">
        <f t="shared" si="11"/>
        <v>38.5</v>
      </c>
      <c r="I68" s="289">
        <f t="shared" si="11"/>
        <v>38</v>
      </c>
      <c r="J68" s="289">
        <f t="shared" si="11"/>
        <v>38.5</v>
      </c>
      <c r="K68" s="289">
        <f t="shared" si="11"/>
        <v>38</v>
      </c>
      <c r="L68" s="289">
        <f t="shared" si="11"/>
        <v>37</v>
      </c>
      <c r="M68" s="289">
        <f t="shared" si="11"/>
        <v>37</v>
      </c>
      <c r="N68" s="289">
        <f t="shared" si="11"/>
        <v>31</v>
      </c>
      <c r="O68" s="289">
        <f t="shared" si="11"/>
        <v>31</v>
      </c>
      <c r="P68" s="290">
        <f>SUM(F68:O68)</f>
        <v>363.5</v>
      </c>
      <c r="Q68" s="295"/>
      <c r="R68" s="295"/>
      <c r="S68" s="295"/>
      <c r="T68" s="295"/>
      <c r="U68" s="295"/>
      <c r="V68" s="295"/>
      <c r="W68" s="295"/>
      <c r="X68" s="295"/>
      <c r="Y68" s="295"/>
    </row>
    <row r="69" spans="1:25" ht="12.75" customHeight="1">
      <c r="A69" s="295"/>
      <c r="B69" s="406"/>
      <c r="C69" s="606" t="s">
        <v>225</v>
      </c>
      <c r="D69" s="607"/>
      <c r="E69" s="407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295"/>
      <c r="R69" s="295"/>
      <c r="S69" s="295"/>
      <c r="T69" s="295"/>
      <c r="U69" s="295"/>
      <c r="V69" s="295"/>
      <c r="W69" s="295"/>
      <c r="X69" s="295"/>
      <c r="Y69" s="295"/>
    </row>
    <row r="70" spans="1:25" ht="12.75" customHeight="1">
      <c r="A70" s="295"/>
      <c r="B70" s="406"/>
      <c r="C70" s="295" t="s">
        <v>77</v>
      </c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</row>
    <row r="71" spans="1:25" ht="12.75" customHeight="1">
      <c r="C71" s="220" t="s">
        <v>137</v>
      </c>
      <c r="Q71" s="218"/>
    </row>
    <row r="72" spans="1:25" ht="12.75" customHeight="1">
      <c r="F72" s="608" t="s">
        <v>78</v>
      </c>
      <c r="G72" s="604"/>
      <c r="H72" s="604"/>
      <c r="I72" s="604"/>
      <c r="J72" s="604"/>
      <c r="K72" s="604"/>
      <c r="L72" s="604"/>
      <c r="M72" s="604"/>
      <c r="N72" s="604"/>
      <c r="O72" s="605"/>
      <c r="Q72" s="218"/>
    </row>
    <row r="73" spans="1:25" ht="12.75" customHeight="1">
      <c r="E73" s="218"/>
      <c r="F73" s="609">
        <v>34</v>
      </c>
      <c r="G73" s="605"/>
      <c r="H73" s="609">
        <v>35</v>
      </c>
      <c r="I73" s="605"/>
      <c r="J73" s="609">
        <v>36</v>
      </c>
      <c r="K73" s="605"/>
      <c r="L73" s="609">
        <v>35</v>
      </c>
      <c r="M73" s="605"/>
      <c r="N73" s="609">
        <v>27</v>
      </c>
      <c r="O73" s="605"/>
      <c r="Q73" s="218"/>
    </row>
    <row r="74" spans="1:25" ht="12.75" customHeight="1">
      <c r="E74" s="21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Q74" s="218"/>
    </row>
    <row r="75" spans="1:25" ht="12.75" customHeight="1">
      <c r="C75" s="221"/>
      <c r="D75" s="221"/>
      <c r="E75" s="218"/>
      <c r="Q75" s="218"/>
    </row>
    <row r="76" spans="1:25" ht="12.75" customHeight="1">
      <c r="C76" s="218"/>
      <c r="D76" s="218"/>
      <c r="E76" s="218"/>
      <c r="Q76" s="218"/>
    </row>
    <row r="77" spans="1:25" ht="12.75" customHeight="1">
      <c r="C77" s="218"/>
      <c r="D77" s="218"/>
      <c r="E77" s="218"/>
      <c r="Q77" s="218"/>
    </row>
    <row r="78" spans="1:25" ht="12.75" customHeight="1">
      <c r="C78" s="218"/>
      <c r="D78" s="218"/>
      <c r="E78" s="218"/>
      <c r="Q78" s="218"/>
    </row>
    <row r="79" spans="1:25" ht="12.75" customHeight="1">
      <c r="C79" s="423"/>
      <c r="D79" s="218"/>
      <c r="Q79" s="218"/>
    </row>
    <row r="80" spans="1:25" ht="12.75" customHeight="1">
      <c r="C80" s="218"/>
      <c r="D80" s="218"/>
      <c r="Q80" s="218"/>
    </row>
    <row r="81" spans="3:17" ht="12.75" customHeight="1">
      <c r="C81" s="218"/>
      <c r="D81" s="218"/>
      <c r="H81" s="424"/>
      <c r="I81" s="424"/>
      <c r="J81" s="424"/>
      <c r="K81" s="424"/>
      <c r="L81" s="424"/>
      <c r="M81" s="424"/>
      <c r="Q81" s="218"/>
    </row>
    <row r="82" spans="3:17" ht="12.75" customHeight="1">
      <c r="C82" s="423"/>
      <c r="D82" s="218"/>
      <c r="Q82" s="218"/>
    </row>
    <row r="83" spans="3:17" ht="12.75" customHeight="1">
      <c r="C83" s="218"/>
      <c r="D83" s="218"/>
      <c r="Q83" s="218"/>
    </row>
    <row r="84" spans="3:17" ht="12.75" customHeight="1">
      <c r="C84" s="218"/>
      <c r="D84" s="218"/>
      <c r="Q84" s="218"/>
    </row>
    <row r="85" spans="3:17" ht="12.75" customHeight="1">
      <c r="C85" s="218"/>
      <c r="D85" s="218"/>
      <c r="Q85" s="218"/>
    </row>
    <row r="86" spans="3:17" ht="12.75" customHeight="1">
      <c r="Q86" s="218"/>
    </row>
    <row r="87" spans="3:17" ht="12.75" customHeight="1">
      <c r="Q87" s="218"/>
    </row>
    <row r="88" spans="3:17" ht="12.75" customHeight="1">
      <c r="Q88" s="218"/>
    </row>
    <row r="89" spans="3:17" ht="12.75" customHeight="1">
      <c r="Q89" s="218"/>
    </row>
    <row r="90" spans="3:17" ht="12.75" customHeight="1">
      <c r="Q90" s="218"/>
    </row>
    <row r="91" spans="3:17" ht="12.75" customHeight="1">
      <c r="Q91" s="218"/>
    </row>
    <row r="92" spans="3:17" ht="12.75" customHeight="1">
      <c r="Q92" s="218"/>
    </row>
    <row r="93" spans="3:17" ht="12.75" customHeight="1">
      <c r="Q93" s="218"/>
    </row>
    <row r="94" spans="3:17" ht="12.75" customHeight="1">
      <c r="Q94" s="218"/>
    </row>
    <row r="95" spans="3:17" ht="12.75" customHeight="1">
      <c r="Q95" s="218"/>
    </row>
    <row r="96" spans="3:17" ht="12.75" customHeight="1">
      <c r="Q96" s="218"/>
    </row>
    <row r="97" spans="17:17" ht="12.75" customHeight="1">
      <c r="Q97" s="218"/>
    </row>
    <row r="98" spans="17:17" ht="12.75" customHeight="1">
      <c r="Q98" s="218"/>
    </row>
    <row r="99" spans="17:17" ht="12.75" customHeight="1">
      <c r="Q99" s="218"/>
    </row>
    <row r="100" spans="17:17" ht="12.75" customHeight="1">
      <c r="Q100" s="218"/>
    </row>
    <row r="101" spans="17:17" ht="12.75" customHeight="1">
      <c r="Q101" s="218"/>
    </row>
    <row r="102" spans="17:17" ht="12.75" customHeight="1">
      <c r="Q102" s="218"/>
    </row>
    <row r="103" spans="17:17" ht="12.75" customHeight="1">
      <c r="Q103" s="218"/>
    </row>
    <row r="104" spans="17:17" ht="12.75" customHeight="1">
      <c r="Q104" s="218"/>
    </row>
    <row r="105" spans="17:17" ht="12.75" customHeight="1">
      <c r="Q105" s="218"/>
    </row>
    <row r="106" spans="17:17" ht="12.75" customHeight="1">
      <c r="Q106" s="218"/>
    </row>
    <row r="107" spans="17:17" ht="12.75" customHeight="1">
      <c r="Q107" s="218"/>
    </row>
    <row r="108" spans="17:17" ht="12.75" customHeight="1">
      <c r="Q108" s="218"/>
    </row>
    <row r="109" spans="17:17" ht="12.75" customHeight="1">
      <c r="Q109" s="218"/>
    </row>
    <row r="110" spans="17:17" ht="12.75" customHeight="1">
      <c r="Q110" s="218"/>
    </row>
    <row r="111" spans="17:17" ht="12.75" customHeight="1">
      <c r="Q111" s="218"/>
    </row>
    <row r="112" spans="17:17" ht="12.75" customHeight="1">
      <c r="Q112" s="218"/>
    </row>
    <row r="113" spans="17:17" ht="12.75" customHeight="1">
      <c r="Q113" s="218"/>
    </row>
    <row r="114" spans="17:17" ht="12.75" customHeight="1">
      <c r="Q114" s="218"/>
    </row>
    <row r="115" spans="17:17" ht="12.75" customHeight="1">
      <c r="Q115" s="218"/>
    </row>
    <row r="116" spans="17:17" ht="12.75" customHeight="1">
      <c r="Q116" s="218"/>
    </row>
    <row r="117" spans="17:17" ht="12.75" customHeight="1">
      <c r="Q117" s="218"/>
    </row>
    <row r="118" spans="17:17" ht="12.75" customHeight="1">
      <c r="Q118" s="218"/>
    </row>
    <row r="119" spans="17:17" ht="12.75" customHeight="1">
      <c r="Q119" s="218"/>
    </row>
    <row r="120" spans="17:17" ht="12.75" customHeight="1">
      <c r="Q120" s="218"/>
    </row>
    <row r="121" spans="17:17" ht="12.75" customHeight="1">
      <c r="Q121" s="218"/>
    </row>
    <row r="122" spans="17:17" ht="12.75" customHeight="1">
      <c r="Q122" s="218"/>
    </row>
    <row r="123" spans="17:17" ht="12.75" customHeight="1">
      <c r="Q123" s="218"/>
    </row>
    <row r="124" spans="17:17" ht="12.75" customHeight="1">
      <c r="Q124" s="218"/>
    </row>
    <row r="125" spans="17:17" ht="12.75" customHeight="1">
      <c r="Q125" s="218"/>
    </row>
    <row r="126" spans="17:17" ht="12.75" customHeight="1">
      <c r="Q126" s="218"/>
    </row>
    <row r="127" spans="17:17" ht="12.75" customHeight="1">
      <c r="Q127" s="218"/>
    </row>
    <row r="128" spans="17:17" ht="12.75" customHeight="1">
      <c r="Q128" s="218"/>
    </row>
    <row r="129" spans="17:17" ht="12.75" customHeight="1">
      <c r="Q129" s="218"/>
    </row>
    <row r="130" spans="17:17" ht="12.75" customHeight="1">
      <c r="Q130" s="218"/>
    </row>
    <row r="131" spans="17:17" ht="12.75" customHeight="1">
      <c r="Q131" s="218"/>
    </row>
    <row r="132" spans="17:17" ht="12.75" customHeight="1">
      <c r="Q132" s="218"/>
    </row>
    <row r="133" spans="17:17" ht="12.75" customHeight="1">
      <c r="Q133" s="218"/>
    </row>
    <row r="134" spans="17:17" ht="12.75" customHeight="1">
      <c r="Q134" s="218"/>
    </row>
    <row r="135" spans="17:17" ht="12.75" customHeight="1">
      <c r="Q135" s="218"/>
    </row>
    <row r="136" spans="17:17" ht="12.75" customHeight="1">
      <c r="Q136" s="218"/>
    </row>
    <row r="137" spans="17:17" ht="12.75" customHeight="1">
      <c r="Q137" s="218"/>
    </row>
    <row r="138" spans="17:17" ht="12.75" customHeight="1">
      <c r="Q138" s="218"/>
    </row>
    <row r="139" spans="17:17" ht="12.75" customHeight="1">
      <c r="Q139" s="218"/>
    </row>
    <row r="140" spans="17:17" ht="12.75" customHeight="1">
      <c r="Q140" s="218"/>
    </row>
    <row r="141" spans="17:17" ht="12.75" customHeight="1">
      <c r="Q141" s="218"/>
    </row>
    <row r="142" spans="17:17" ht="12.75" customHeight="1">
      <c r="Q142" s="218"/>
    </row>
    <row r="143" spans="17:17" ht="12.75" customHeight="1">
      <c r="Q143" s="218"/>
    </row>
    <row r="144" spans="17:17" ht="12.75" customHeight="1">
      <c r="Q144" s="218"/>
    </row>
    <row r="145" spans="17:17" ht="12.75" customHeight="1">
      <c r="Q145" s="218"/>
    </row>
    <row r="146" spans="17:17" ht="12.75" customHeight="1">
      <c r="Q146" s="218"/>
    </row>
    <row r="147" spans="17:17" ht="12.75" customHeight="1">
      <c r="Q147" s="218"/>
    </row>
    <row r="148" spans="17:17" ht="12.75" customHeight="1">
      <c r="Q148" s="218"/>
    </row>
    <row r="149" spans="17:17" ht="12.75" customHeight="1">
      <c r="Q149" s="218"/>
    </row>
    <row r="150" spans="17:17" ht="12.75" customHeight="1">
      <c r="Q150" s="218"/>
    </row>
    <row r="151" spans="17:17" ht="12.75" customHeight="1">
      <c r="Q151" s="218"/>
    </row>
    <row r="152" spans="17:17" ht="12.75" customHeight="1">
      <c r="Q152" s="218"/>
    </row>
    <row r="153" spans="17:17" ht="12.75" customHeight="1">
      <c r="Q153" s="218"/>
    </row>
    <row r="154" spans="17:17" ht="12.75" customHeight="1">
      <c r="Q154" s="218"/>
    </row>
    <row r="155" spans="17:17" ht="12.75" customHeight="1">
      <c r="Q155" s="218"/>
    </row>
    <row r="156" spans="17:17" ht="12.75" customHeight="1">
      <c r="Q156" s="218"/>
    </row>
    <row r="157" spans="17:17" ht="12.75" customHeight="1">
      <c r="Q157" s="218"/>
    </row>
    <row r="158" spans="17:17" ht="12.75" customHeight="1">
      <c r="Q158" s="218"/>
    </row>
    <row r="159" spans="17:17" ht="12.75" customHeight="1">
      <c r="Q159" s="218"/>
    </row>
    <row r="160" spans="17:17" ht="12.75" customHeight="1">
      <c r="Q160" s="218"/>
    </row>
    <row r="161" spans="17:17" ht="12.75" customHeight="1">
      <c r="Q161" s="218"/>
    </row>
    <row r="162" spans="17:17" ht="12.75" customHeight="1">
      <c r="Q162" s="218"/>
    </row>
    <row r="163" spans="17:17" ht="12.75" customHeight="1">
      <c r="Q163" s="218"/>
    </row>
    <row r="164" spans="17:17" ht="12.75" customHeight="1">
      <c r="Q164" s="218"/>
    </row>
    <row r="165" spans="17:17" ht="12.75" customHeight="1">
      <c r="Q165" s="218"/>
    </row>
    <row r="166" spans="17:17" ht="12.75" customHeight="1">
      <c r="Q166" s="218"/>
    </row>
    <row r="167" spans="17:17" ht="12.75" customHeight="1">
      <c r="Q167" s="218"/>
    </row>
    <row r="168" spans="17:17" ht="12.75" customHeight="1">
      <c r="Q168" s="218"/>
    </row>
    <row r="169" spans="17:17" ht="12.75" customHeight="1">
      <c r="Q169" s="218"/>
    </row>
    <row r="170" spans="17:17" ht="12.75" customHeight="1">
      <c r="Q170" s="218"/>
    </row>
    <row r="171" spans="17:17" ht="12.75" customHeight="1">
      <c r="Q171" s="218"/>
    </row>
    <row r="172" spans="17:17" ht="12.75" customHeight="1">
      <c r="Q172" s="218"/>
    </row>
    <row r="173" spans="17:17" ht="12.75" customHeight="1">
      <c r="Q173" s="218"/>
    </row>
    <row r="174" spans="17:17" ht="12.75" customHeight="1">
      <c r="Q174" s="218"/>
    </row>
    <row r="175" spans="17:17" ht="12.75" customHeight="1">
      <c r="Q175" s="218"/>
    </row>
    <row r="176" spans="17:17" ht="12.75" customHeight="1">
      <c r="Q176" s="218"/>
    </row>
    <row r="177" spans="17:17" ht="12.75" customHeight="1">
      <c r="Q177" s="218"/>
    </row>
    <row r="178" spans="17:17" ht="12.75" customHeight="1">
      <c r="Q178" s="218"/>
    </row>
    <row r="179" spans="17:17" ht="12.75" customHeight="1">
      <c r="Q179" s="218"/>
    </row>
    <row r="180" spans="17:17" ht="12.75" customHeight="1">
      <c r="Q180" s="218"/>
    </row>
    <row r="181" spans="17:17" ht="12.75" customHeight="1">
      <c r="Q181" s="218"/>
    </row>
    <row r="182" spans="17:17" ht="12.75" customHeight="1">
      <c r="Q182" s="218"/>
    </row>
    <row r="183" spans="17:17" ht="12.75" customHeight="1">
      <c r="Q183" s="218"/>
    </row>
    <row r="184" spans="17:17" ht="12.75" customHeight="1">
      <c r="Q184" s="218"/>
    </row>
    <row r="185" spans="17:17" ht="12.75" customHeight="1">
      <c r="Q185" s="218"/>
    </row>
    <row r="186" spans="17:17" ht="12.75" customHeight="1">
      <c r="Q186" s="218"/>
    </row>
    <row r="187" spans="17:17" ht="12.75" customHeight="1">
      <c r="Q187" s="218"/>
    </row>
    <row r="188" spans="17:17" ht="12.75" customHeight="1">
      <c r="Q188" s="218"/>
    </row>
    <row r="189" spans="17:17" ht="12.75" customHeight="1">
      <c r="Q189" s="218"/>
    </row>
    <row r="190" spans="17:17" ht="12.75" customHeight="1">
      <c r="Q190" s="218"/>
    </row>
    <row r="191" spans="17:17" ht="12.75" customHeight="1">
      <c r="Q191" s="218"/>
    </row>
    <row r="192" spans="17:17" ht="12.75" customHeight="1">
      <c r="Q192" s="218"/>
    </row>
    <row r="193" spans="17:17" ht="12.75" customHeight="1">
      <c r="Q193" s="218"/>
    </row>
    <row r="194" spans="17:17" ht="12.75" customHeight="1">
      <c r="Q194" s="218"/>
    </row>
    <row r="195" spans="17:17" ht="12.75" customHeight="1">
      <c r="Q195" s="218"/>
    </row>
    <row r="196" spans="17:17" ht="12.75" customHeight="1">
      <c r="Q196" s="218"/>
    </row>
    <row r="197" spans="17:17" ht="12.75" customHeight="1">
      <c r="Q197" s="218"/>
    </row>
    <row r="198" spans="17:17" ht="12.75" customHeight="1">
      <c r="Q198" s="218"/>
    </row>
    <row r="199" spans="17:17" ht="12.75" customHeight="1">
      <c r="Q199" s="218"/>
    </row>
    <row r="200" spans="17:17" ht="12.75" customHeight="1">
      <c r="Q200" s="218"/>
    </row>
    <row r="201" spans="17:17" ht="12.75" customHeight="1">
      <c r="Q201" s="218"/>
    </row>
    <row r="202" spans="17:17" ht="12.75" customHeight="1">
      <c r="Q202" s="218"/>
    </row>
    <row r="203" spans="17:17" ht="12.75" customHeight="1">
      <c r="Q203" s="218"/>
    </row>
    <row r="204" spans="17:17" ht="12.75" customHeight="1">
      <c r="Q204" s="218"/>
    </row>
    <row r="205" spans="17:17" ht="12.75" customHeight="1">
      <c r="Q205" s="218"/>
    </row>
    <row r="206" spans="17:17" ht="12.75" customHeight="1">
      <c r="Q206" s="218"/>
    </row>
    <row r="207" spans="17:17" ht="12.75" customHeight="1">
      <c r="Q207" s="218"/>
    </row>
    <row r="208" spans="17:17" ht="12.75" customHeight="1">
      <c r="Q208" s="218"/>
    </row>
    <row r="209" spans="17:17" ht="12.75" customHeight="1">
      <c r="Q209" s="218"/>
    </row>
    <row r="210" spans="17:17" ht="12.75" customHeight="1">
      <c r="Q210" s="218"/>
    </row>
    <row r="211" spans="17:17" ht="12.75" customHeight="1">
      <c r="Q211" s="218"/>
    </row>
    <row r="212" spans="17:17" ht="12.75" customHeight="1">
      <c r="Q212" s="218"/>
    </row>
    <row r="213" spans="17:17" ht="12.75" customHeight="1">
      <c r="Q213" s="218"/>
    </row>
    <row r="214" spans="17:17" ht="12.75" customHeight="1">
      <c r="Q214" s="218"/>
    </row>
    <row r="215" spans="17:17" ht="12.75" customHeight="1">
      <c r="Q215" s="218"/>
    </row>
    <row r="216" spans="17:17" ht="12.75" customHeight="1">
      <c r="Q216" s="218"/>
    </row>
    <row r="217" spans="17:17" ht="12.75" customHeight="1">
      <c r="Q217" s="218"/>
    </row>
    <row r="218" spans="17:17" ht="12.75" customHeight="1">
      <c r="Q218" s="218"/>
    </row>
    <row r="219" spans="17:17" ht="12.75" customHeight="1">
      <c r="Q219" s="218"/>
    </row>
    <row r="220" spans="17:17" ht="12.75" customHeight="1">
      <c r="Q220" s="218"/>
    </row>
    <row r="221" spans="17:17" ht="12.75" customHeight="1">
      <c r="Q221" s="218"/>
    </row>
    <row r="222" spans="17:17" ht="12.75" customHeight="1">
      <c r="Q222" s="218"/>
    </row>
    <row r="223" spans="17:17" ht="12.75" customHeight="1">
      <c r="Q223" s="218"/>
    </row>
    <row r="224" spans="17:17" ht="12.75" customHeight="1">
      <c r="Q224" s="218"/>
    </row>
    <row r="225" spans="17:17" ht="12.75" customHeight="1">
      <c r="Q225" s="218"/>
    </row>
    <row r="226" spans="17:17" ht="12.75" customHeight="1">
      <c r="Q226" s="218"/>
    </row>
    <row r="227" spans="17:17" ht="12.75" customHeight="1">
      <c r="Q227" s="218"/>
    </row>
    <row r="228" spans="17:17" ht="12.75" customHeight="1">
      <c r="Q228" s="218"/>
    </row>
    <row r="229" spans="17:17" ht="12.75" customHeight="1">
      <c r="Q229" s="218"/>
    </row>
    <row r="230" spans="17:17" ht="12.75" customHeight="1">
      <c r="Q230" s="218"/>
    </row>
    <row r="231" spans="17:17" ht="12.75" customHeight="1">
      <c r="Q231" s="218"/>
    </row>
    <row r="232" spans="17:17" ht="12.75" customHeight="1">
      <c r="Q232" s="218"/>
    </row>
    <row r="233" spans="17:17" ht="12.75" customHeight="1">
      <c r="Q233" s="218"/>
    </row>
    <row r="234" spans="17:17" ht="12.75" customHeight="1">
      <c r="Q234" s="218"/>
    </row>
    <row r="235" spans="17:17" ht="12.75" customHeight="1">
      <c r="Q235" s="218"/>
    </row>
    <row r="236" spans="17:17" ht="12.75" customHeight="1">
      <c r="Q236" s="218"/>
    </row>
    <row r="237" spans="17:17" ht="12.75" customHeight="1">
      <c r="Q237" s="218"/>
    </row>
    <row r="238" spans="17:17" ht="12.75" customHeight="1">
      <c r="Q238" s="218"/>
    </row>
    <row r="239" spans="17:17" ht="12.75" customHeight="1">
      <c r="Q239" s="218"/>
    </row>
    <row r="240" spans="17:17" ht="12.75" customHeight="1">
      <c r="Q240" s="218"/>
    </row>
    <row r="241" spans="17:17" ht="12.75" customHeight="1">
      <c r="Q241" s="218"/>
    </row>
    <row r="242" spans="17:17" ht="12.75" customHeight="1">
      <c r="Q242" s="218"/>
    </row>
    <row r="243" spans="17:17" ht="12.75" customHeight="1">
      <c r="Q243" s="218"/>
    </row>
    <row r="244" spans="17:17" ht="12.75" customHeight="1">
      <c r="Q244" s="218"/>
    </row>
    <row r="245" spans="17:17" ht="12.75" customHeight="1">
      <c r="Q245" s="218"/>
    </row>
    <row r="246" spans="17:17" ht="12.75" customHeight="1">
      <c r="Q246" s="218"/>
    </row>
    <row r="247" spans="17:17" ht="12.75" customHeight="1">
      <c r="Q247" s="218"/>
    </row>
    <row r="248" spans="17:17" ht="12.75" customHeight="1">
      <c r="Q248" s="218"/>
    </row>
    <row r="249" spans="17:17" ht="12.75" customHeight="1">
      <c r="Q249" s="218"/>
    </row>
    <row r="250" spans="17:17" ht="12.75" customHeight="1">
      <c r="Q250" s="218"/>
    </row>
    <row r="251" spans="17:17" ht="12.75" customHeight="1">
      <c r="Q251" s="218"/>
    </row>
    <row r="252" spans="17:17" ht="12.75" customHeight="1">
      <c r="Q252" s="218"/>
    </row>
    <row r="253" spans="17:17" ht="12.75" customHeight="1">
      <c r="Q253" s="218"/>
    </row>
    <row r="254" spans="17:17" ht="12.75" customHeight="1">
      <c r="Q254" s="218"/>
    </row>
    <row r="255" spans="17:17" ht="12.75" customHeight="1">
      <c r="Q255" s="218"/>
    </row>
    <row r="256" spans="17:17" ht="12.75" customHeight="1">
      <c r="Q256" s="218"/>
    </row>
    <row r="257" spans="17:17" ht="12.75" customHeight="1">
      <c r="Q257" s="218"/>
    </row>
    <row r="258" spans="17:17" ht="12.75" customHeight="1">
      <c r="Q258" s="218"/>
    </row>
    <row r="259" spans="17:17" ht="12.75" customHeight="1">
      <c r="Q259" s="218"/>
    </row>
    <row r="260" spans="17:17" ht="12.75" customHeight="1">
      <c r="Q260" s="218"/>
    </row>
    <row r="261" spans="17:17" ht="12.75" customHeight="1">
      <c r="Q261" s="218"/>
    </row>
    <row r="262" spans="17:17" ht="12.75" customHeight="1">
      <c r="Q262" s="218"/>
    </row>
    <row r="263" spans="17:17" ht="12.75" customHeight="1">
      <c r="Q263" s="218"/>
    </row>
    <row r="264" spans="17:17" ht="12.75" customHeight="1">
      <c r="Q264" s="218"/>
    </row>
    <row r="265" spans="17:17" ht="12.75" customHeight="1">
      <c r="Q265" s="218"/>
    </row>
    <row r="266" spans="17:17" ht="12.75" customHeight="1">
      <c r="Q266" s="218"/>
    </row>
    <row r="267" spans="17:17" ht="12.75" customHeight="1">
      <c r="Q267" s="218"/>
    </row>
    <row r="268" spans="17:17" ht="12.75" customHeight="1">
      <c r="Q268" s="218"/>
    </row>
    <row r="269" spans="17:17" ht="12.75" customHeight="1">
      <c r="Q269" s="218"/>
    </row>
    <row r="270" spans="17:17" ht="12.75" customHeight="1">
      <c r="Q270" s="218"/>
    </row>
    <row r="271" spans="17:17" ht="12.75" customHeight="1">
      <c r="Q271" s="218"/>
    </row>
    <row r="272" spans="17:17" ht="12.75" customHeight="1">
      <c r="Q272" s="218"/>
    </row>
    <row r="273" spans="17:17" ht="12.75" customHeight="1">
      <c r="Q273" s="218"/>
    </row>
    <row r="274" spans="17:17" ht="15.75" customHeight="1"/>
    <row r="275" spans="17:17" ht="15.75" customHeight="1"/>
    <row r="276" spans="17:17" ht="15.75" customHeight="1"/>
    <row r="277" spans="17:17" ht="15.75" customHeight="1"/>
    <row r="278" spans="17:17" ht="15.75" customHeight="1"/>
    <row r="279" spans="17:17" ht="15.75" customHeight="1"/>
    <row r="280" spans="17:17" ht="15.75" customHeight="1"/>
    <row r="281" spans="17:17" ht="15.75" customHeight="1"/>
    <row r="282" spans="17:17" ht="15.75" customHeight="1"/>
    <row r="283" spans="17:17" ht="15.75" customHeight="1"/>
    <row r="284" spans="17:17" ht="15.75" customHeight="1"/>
    <row r="285" spans="17:17" ht="15.75" customHeight="1"/>
    <row r="286" spans="17:17" ht="15.75" customHeight="1"/>
    <row r="287" spans="17:17" ht="15.75" customHeight="1"/>
    <row r="288" spans="17:1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2">
    <mergeCell ref="F10:O10"/>
    <mergeCell ref="P10:P11"/>
    <mergeCell ref="X10:Y10"/>
    <mergeCell ref="F11:G11"/>
    <mergeCell ref="H11:I11"/>
    <mergeCell ref="J11:K11"/>
    <mergeCell ref="L11:M11"/>
    <mergeCell ref="C33:D34"/>
    <mergeCell ref="N11:O11"/>
    <mergeCell ref="S11:V11"/>
    <mergeCell ref="Q13:Q14"/>
    <mergeCell ref="C15:E15"/>
    <mergeCell ref="C18:E18"/>
    <mergeCell ref="Q19:Q22"/>
    <mergeCell ref="C24:D24"/>
    <mergeCell ref="B28:E28"/>
    <mergeCell ref="B29:P29"/>
    <mergeCell ref="B32:E32"/>
    <mergeCell ref="B33:B34"/>
    <mergeCell ref="B10:B11"/>
    <mergeCell ref="C10:C11"/>
    <mergeCell ref="E10:E11"/>
    <mergeCell ref="B48:B49"/>
    <mergeCell ref="C48:D49"/>
    <mergeCell ref="C35:D35"/>
    <mergeCell ref="C36:D36"/>
    <mergeCell ref="C37:D37"/>
    <mergeCell ref="C38:D38"/>
    <mergeCell ref="C39:D39"/>
    <mergeCell ref="C41:D41"/>
    <mergeCell ref="C42:D42"/>
    <mergeCell ref="C43:D43"/>
    <mergeCell ref="C44:D44"/>
    <mergeCell ref="C45:D45"/>
    <mergeCell ref="C47:D47"/>
    <mergeCell ref="C46:D46"/>
    <mergeCell ref="B52:E52"/>
    <mergeCell ref="B53:E53"/>
    <mergeCell ref="B55:E55"/>
    <mergeCell ref="B56:B57"/>
    <mergeCell ref="C56:C57"/>
    <mergeCell ref="D56:E56"/>
    <mergeCell ref="C67:E67"/>
    <mergeCell ref="P56:P57"/>
    <mergeCell ref="D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B68:E68"/>
    <mergeCell ref="C69:D69"/>
    <mergeCell ref="F72:O72"/>
    <mergeCell ref="F73:G73"/>
    <mergeCell ref="H73:I73"/>
    <mergeCell ref="J73:K73"/>
    <mergeCell ref="L73:M73"/>
    <mergeCell ref="N73:O73"/>
  </mergeCells>
  <conditionalFormatting sqref="E75 C77:D77">
    <cfRule type="cellIs" dxfId="371" priority="1" operator="greaterThan">
      <formula>0</formula>
    </cfRule>
  </conditionalFormatting>
  <conditionalFormatting sqref="V13">
    <cfRule type="cellIs" dxfId="370" priority="2" operator="lessThan">
      <formula>$U$13</formula>
    </cfRule>
  </conditionalFormatting>
  <conditionalFormatting sqref="V14">
    <cfRule type="cellIs" dxfId="369" priority="3" operator="lessThan">
      <formula>$U$14</formula>
    </cfRule>
  </conditionalFormatting>
  <conditionalFormatting sqref="V17">
    <cfRule type="cellIs" dxfId="368" priority="4" operator="lessThan">
      <formula>$U$17</formula>
    </cfRule>
  </conditionalFormatting>
  <conditionalFormatting sqref="F50:O50">
    <cfRule type="cellIs" dxfId="367" priority="5" operator="lessThan">
      <formula>$F$40/2</formula>
    </cfRule>
  </conditionalFormatting>
  <conditionalFormatting sqref="P53">
    <cfRule type="cellIs" dxfId="366" priority="6" operator="lessThan">
      <formula>#REF!</formula>
    </cfRule>
  </conditionalFormatting>
  <conditionalFormatting sqref="P53">
    <cfRule type="cellIs" dxfId="365" priority="7" operator="greaterThan">
      <formula>#REF!</formula>
    </cfRule>
  </conditionalFormatting>
  <conditionalFormatting sqref="F55">
    <cfRule type="cellIs" dxfId="364" priority="8" operator="lessThan">
      <formula>$F$73</formula>
    </cfRule>
  </conditionalFormatting>
  <conditionalFormatting sqref="F55">
    <cfRule type="cellIs" dxfId="363" priority="9" operator="greaterThan">
      <formula>$F$73</formula>
    </cfRule>
  </conditionalFormatting>
  <conditionalFormatting sqref="G55">
    <cfRule type="cellIs" dxfId="362" priority="10" operator="lessThan">
      <formula>$F$73</formula>
    </cfRule>
  </conditionalFormatting>
  <conditionalFormatting sqref="G55">
    <cfRule type="cellIs" dxfId="361" priority="11" operator="greaterThan">
      <formula>$F$73</formula>
    </cfRule>
  </conditionalFormatting>
  <conditionalFormatting sqref="H73">
    <cfRule type="cellIs" dxfId="360" priority="12" operator="greaterThan">
      <formula>$H$73</formula>
    </cfRule>
  </conditionalFormatting>
  <conditionalFormatting sqref="H55">
    <cfRule type="cellIs" dxfId="359" priority="13" operator="lessThan">
      <formula>$H$73</formula>
    </cfRule>
  </conditionalFormatting>
  <conditionalFormatting sqref="H55">
    <cfRule type="cellIs" dxfId="358" priority="14" operator="greaterThan">
      <formula>$H$73</formula>
    </cfRule>
  </conditionalFormatting>
  <conditionalFormatting sqref="I55">
    <cfRule type="cellIs" dxfId="357" priority="15" operator="lessThan">
      <formula>$H$73</formula>
    </cfRule>
  </conditionalFormatting>
  <conditionalFormatting sqref="I55">
    <cfRule type="cellIs" dxfId="356" priority="16" operator="greaterThan">
      <formula>$H$73</formula>
    </cfRule>
  </conditionalFormatting>
  <conditionalFormatting sqref="J55">
    <cfRule type="cellIs" dxfId="355" priority="17" operator="lessThan">
      <formula>$J$73</formula>
    </cfRule>
  </conditionalFormatting>
  <conditionalFormatting sqref="J55">
    <cfRule type="cellIs" dxfId="354" priority="18" operator="greaterThan">
      <formula>$J$73</formula>
    </cfRule>
  </conditionalFormatting>
  <conditionalFormatting sqref="K55">
    <cfRule type="cellIs" dxfId="353" priority="19" operator="lessThan">
      <formula>$J$73</formula>
    </cfRule>
  </conditionalFormatting>
  <conditionalFormatting sqref="K55">
    <cfRule type="cellIs" dxfId="352" priority="20" operator="greaterThan">
      <formula>$J$73</formula>
    </cfRule>
  </conditionalFormatting>
  <conditionalFormatting sqref="L55">
    <cfRule type="cellIs" dxfId="351" priority="21" operator="lessThan">
      <formula>$L$73</formula>
    </cfRule>
  </conditionalFormatting>
  <conditionalFormatting sqref="L55">
    <cfRule type="cellIs" dxfId="350" priority="22" operator="greaterThan">
      <formula>$L$73</formula>
    </cfRule>
  </conditionalFormatting>
  <conditionalFormatting sqref="M55">
    <cfRule type="cellIs" dxfId="349" priority="23" operator="lessThan">
      <formula>$L$73</formula>
    </cfRule>
  </conditionalFormatting>
  <conditionalFormatting sqref="M55">
    <cfRule type="cellIs" dxfId="348" priority="24" operator="greaterThan">
      <formula>$L$73</formula>
    </cfRule>
  </conditionalFormatting>
  <conditionalFormatting sqref="N55">
    <cfRule type="cellIs" dxfId="347" priority="25" operator="lessThan">
      <formula>$N$73</formula>
    </cfRule>
  </conditionalFormatting>
  <conditionalFormatting sqref="N55">
    <cfRule type="cellIs" dxfId="346" priority="26" operator="greaterThan">
      <formula>$N$73</formula>
    </cfRule>
  </conditionalFormatting>
  <conditionalFormatting sqref="O55">
    <cfRule type="cellIs" dxfId="345" priority="27" operator="lessThan">
      <formula>$N$73</formula>
    </cfRule>
  </conditionalFormatting>
  <conditionalFormatting sqref="O55">
    <cfRule type="cellIs" dxfId="344" priority="28" operator="greaterThan">
      <formula>$N$73</formula>
    </cfRule>
  </conditionalFormatting>
  <conditionalFormatting sqref="N52:O52">
    <cfRule type="cellIs" dxfId="343" priority="29" operator="lessThan">
      <formula>#REF!</formula>
    </cfRule>
  </conditionalFormatting>
  <conditionalFormatting sqref="N52:O52">
    <cfRule type="cellIs" dxfId="342" priority="30" operator="greaterThan">
      <formula>#REF!</formula>
    </cfRule>
  </conditionalFormatting>
  <conditionalFormatting sqref="H51">
    <cfRule type="cellIs" dxfId="341" priority="31" operator="lessThan">
      <formula>$H$52</formula>
    </cfRule>
  </conditionalFormatting>
  <conditionalFormatting sqref="H51">
    <cfRule type="cellIs" dxfId="340" priority="32" operator="greaterThan">
      <formula>$H$52</formula>
    </cfRule>
  </conditionalFormatting>
  <conditionalFormatting sqref="I51">
    <cfRule type="cellIs" dxfId="339" priority="33" operator="lessThan">
      <formula>$I$52</formula>
    </cfRule>
  </conditionalFormatting>
  <conditionalFormatting sqref="I51">
    <cfRule type="cellIs" dxfId="338" priority="34" operator="greaterThan">
      <formula>$I$52</formula>
    </cfRule>
  </conditionalFormatting>
  <conditionalFormatting sqref="J51">
    <cfRule type="cellIs" dxfId="337" priority="35" operator="lessThan">
      <formula>$J$52</formula>
    </cfRule>
  </conditionalFormatting>
  <conditionalFormatting sqref="J51">
    <cfRule type="cellIs" dxfId="336" priority="36" operator="greaterThan">
      <formula>$J$52</formula>
    </cfRule>
  </conditionalFormatting>
  <conditionalFormatting sqref="K51">
    <cfRule type="cellIs" dxfId="335" priority="37" operator="lessThan">
      <formula>$K$52</formula>
    </cfRule>
  </conditionalFormatting>
  <conditionalFormatting sqref="K51">
    <cfRule type="cellIs" dxfId="334" priority="38" operator="greaterThan">
      <formula>$K$52</formula>
    </cfRule>
  </conditionalFormatting>
  <conditionalFormatting sqref="L51">
    <cfRule type="cellIs" dxfId="333" priority="39" operator="lessThan">
      <formula>$L$52</formula>
    </cfRule>
  </conditionalFormatting>
  <conditionalFormatting sqref="L51">
    <cfRule type="cellIs" dxfId="332" priority="40" operator="greaterThan">
      <formula>$L$52</formula>
    </cfRule>
  </conditionalFormatting>
  <conditionalFormatting sqref="M51">
    <cfRule type="cellIs" dxfId="331" priority="41" operator="lessThan">
      <formula>$M$52</formula>
    </cfRule>
  </conditionalFormatting>
  <conditionalFormatting sqref="M51">
    <cfRule type="cellIs" dxfId="330" priority="42" operator="greaterThan">
      <formula>$M$52</formula>
    </cfRule>
  </conditionalFormatting>
  <conditionalFormatting sqref="N51">
    <cfRule type="cellIs" dxfId="329" priority="43" operator="lessThan">
      <formula>$N$52</formula>
    </cfRule>
  </conditionalFormatting>
  <conditionalFormatting sqref="N51">
    <cfRule type="cellIs" dxfId="328" priority="44" operator="greaterThan">
      <formula>$N$52</formula>
    </cfRule>
  </conditionalFormatting>
  <conditionalFormatting sqref="O51">
    <cfRule type="cellIs" dxfId="327" priority="45" operator="lessThan">
      <formula>$O$52</formula>
    </cfRule>
  </conditionalFormatting>
  <conditionalFormatting sqref="O51">
    <cfRule type="cellIs" dxfId="326" priority="46" operator="greaterThan">
      <formula>$O$52</formula>
    </cfRule>
  </conditionalFormatting>
  <dataValidations count="6">
    <dataValidation type="list" allowBlank="1" showErrorMessage="1" sqref="C30:C31">
      <formula1>$Y$12:$Y$20</formula1>
    </dataValidation>
    <dataValidation type="list" allowBlank="1" showErrorMessage="1" sqref="D31">
      <formula1>$Y$13:$Y$16</formula1>
    </dataValidation>
    <dataValidation type="list" allowBlank="1" showErrorMessage="1" sqref="D30">
      <formula1>$T$21:$T$23</formula1>
    </dataValidation>
    <dataValidation type="list" allowBlank="1" showErrorMessage="1" sqref="D13:D14">
      <formula1>$T$21:$T$24</formula1>
    </dataValidation>
    <dataValidation type="list" allowBlank="1" showErrorMessage="1" sqref="E33:E39 F53:O53 E41:E45 E48:E49">
      <formula1>$T$13:$T$17</formula1>
    </dataValidation>
    <dataValidation type="list" allowBlank="1" showErrorMessage="1" sqref="E46:E47">
      <formula1>$T$13:$T$18</formula1>
    </dataValidation>
  </dataValidations>
  <printOptions horizontalCentered="1"/>
  <pageMargins left="0.78740157480314965" right="0.39370078740157483" top="0.98425196850393704" bottom="0.98425196850393704" header="0" footer="0"/>
  <pageSetup paperSize="9" scale="2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zoomScale="80" zoomScaleNormal="80" workbookViewId="0">
      <pane ySplit="11" topLeftCell="A12" activePane="bottomLeft" state="frozen"/>
      <selection pane="bottomLeft" activeCell="T31" sqref="T31"/>
    </sheetView>
  </sheetViews>
  <sheetFormatPr defaultColWidth="14.44140625" defaultRowHeight="15" customHeight="1"/>
  <cols>
    <col min="1" max="1" width="21.44140625" customWidth="1"/>
    <col min="2" max="2" width="3.44140625" customWidth="1"/>
    <col min="3" max="3" width="31.5546875" customWidth="1"/>
    <col min="4" max="4" width="14" customWidth="1"/>
    <col min="5" max="5" width="10.109375" customWidth="1"/>
    <col min="6" max="9" width="5.6640625" customWidth="1"/>
    <col min="10" max="10" width="5.44140625" customWidth="1"/>
    <col min="11" max="11" width="6.33203125" customWidth="1"/>
    <col min="12" max="13" width="5.6640625" customWidth="1"/>
    <col min="14" max="14" width="7.33203125" customWidth="1"/>
    <col min="15" max="15" width="5.6640625" customWidth="1"/>
    <col min="16" max="16" width="18.88671875" customWidth="1"/>
    <col min="17" max="17" width="5.5546875" customWidth="1"/>
    <col min="18" max="19" width="8.6640625" customWidth="1"/>
    <col min="20" max="20" width="19.44140625" customWidth="1"/>
    <col min="21" max="22" width="14.33203125" customWidth="1"/>
    <col min="23" max="23" width="15.6640625" customWidth="1"/>
    <col min="24" max="24" width="40.109375" customWidth="1"/>
    <col min="25" max="25" width="24.5546875" customWidth="1"/>
  </cols>
  <sheetData>
    <row r="1" spans="1:25" ht="22.5" customHeight="1">
      <c r="B1" s="2" t="s">
        <v>1</v>
      </c>
      <c r="Q1" s="5"/>
    </row>
    <row r="2" spans="1:25" ht="12.75" customHeight="1">
      <c r="B2" s="11" t="s">
        <v>146</v>
      </c>
      <c r="C2" s="11"/>
      <c r="D2" s="13"/>
      <c r="E2" s="15"/>
      <c r="L2" s="15"/>
      <c r="M2" s="15"/>
      <c r="N2" s="15"/>
      <c r="O2" s="15"/>
      <c r="Q2" s="5"/>
    </row>
    <row r="3" spans="1:25" ht="12.75" customHeight="1">
      <c r="B3" s="6" t="s">
        <v>15</v>
      </c>
      <c r="L3" s="17"/>
      <c r="M3" s="17"/>
      <c r="N3" s="17"/>
      <c r="Q3" s="5"/>
    </row>
    <row r="4" spans="1:25" ht="12.75" customHeight="1">
      <c r="B4" s="6" t="s">
        <v>16</v>
      </c>
      <c r="L4" s="17"/>
      <c r="M4" s="17"/>
      <c r="N4" s="17"/>
      <c r="Q4" s="5"/>
    </row>
    <row r="5" spans="1:25" ht="12.75" customHeight="1">
      <c r="B5" s="6" t="s">
        <v>17</v>
      </c>
      <c r="D5" s="15" t="str">
        <f>IF($C$30=0," ",$C$30)</f>
        <v>język obcy nowożytny</v>
      </c>
      <c r="H5" s="15" t="str">
        <f>IF(C31=0," ",C31)</f>
        <v>matematyka</v>
      </c>
      <c r="L5" s="17"/>
      <c r="M5" s="17"/>
      <c r="N5" s="17"/>
      <c r="Q5" s="5"/>
    </row>
    <row r="6" spans="1:25" ht="12.75" customHeight="1">
      <c r="B6" s="6" t="s">
        <v>22</v>
      </c>
      <c r="D6" s="15"/>
      <c r="H6" s="15"/>
      <c r="L6" s="17"/>
      <c r="M6" s="17"/>
      <c r="N6" s="17"/>
      <c r="Q6" s="5"/>
    </row>
    <row r="7" spans="1:25" ht="12.75" customHeight="1">
      <c r="B7" s="6"/>
      <c r="C7" s="27" t="s">
        <v>147</v>
      </c>
      <c r="D7" s="29" t="s">
        <v>148</v>
      </c>
      <c r="H7" s="15"/>
      <c r="L7" s="17"/>
      <c r="M7" s="17"/>
      <c r="N7" s="17"/>
      <c r="Q7" s="5"/>
    </row>
    <row r="8" spans="1:25" ht="12.75" customHeight="1">
      <c r="B8" s="6"/>
      <c r="C8" s="27" t="s">
        <v>149</v>
      </c>
      <c r="D8" s="29" t="s">
        <v>150</v>
      </c>
      <c r="H8" s="15"/>
      <c r="L8" s="17"/>
      <c r="M8" s="17"/>
      <c r="N8" s="17"/>
      <c r="Q8" s="5"/>
    </row>
    <row r="9" spans="1:25" ht="12.75" customHeight="1">
      <c r="Q9" s="5"/>
    </row>
    <row r="10" spans="1:25" ht="24.75" customHeight="1">
      <c r="B10" s="586" t="s">
        <v>4</v>
      </c>
      <c r="C10" s="573" t="s">
        <v>5</v>
      </c>
      <c r="D10" s="56"/>
      <c r="E10" s="587"/>
      <c r="F10" s="493" t="s">
        <v>6</v>
      </c>
      <c r="G10" s="464"/>
      <c r="H10" s="464"/>
      <c r="I10" s="464"/>
      <c r="J10" s="464"/>
      <c r="K10" s="464"/>
      <c r="L10" s="464"/>
      <c r="M10" s="464"/>
      <c r="N10" s="464"/>
      <c r="O10" s="465"/>
      <c r="P10" s="572" t="s">
        <v>44</v>
      </c>
      <c r="Q10" s="7"/>
      <c r="X10" s="486" t="s">
        <v>7</v>
      </c>
      <c r="Y10" s="465"/>
    </row>
    <row r="11" spans="1:25" ht="25.5" customHeight="1">
      <c r="B11" s="471"/>
      <c r="C11" s="574"/>
      <c r="D11" s="57"/>
      <c r="E11" s="588"/>
      <c r="F11" s="493" t="s">
        <v>8</v>
      </c>
      <c r="G11" s="465"/>
      <c r="H11" s="493" t="s">
        <v>9</v>
      </c>
      <c r="I11" s="465"/>
      <c r="J11" s="493" t="s">
        <v>10</v>
      </c>
      <c r="K11" s="465"/>
      <c r="L11" s="493" t="s">
        <v>11</v>
      </c>
      <c r="M11" s="465"/>
      <c r="N11" s="484" t="s">
        <v>45</v>
      </c>
      <c r="O11" s="465"/>
      <c r="P11" s="471"/>
      <c r="Q11" s="7"/>
      <c r="S11" s="486" t="s">
        <v>46</v>
      </c>
      <c r="T11" s="464"/>
      <c r="U11" s="464"/>
      <c r="V11" s="465"/>
      <c r="X11" s="8" t="s">
        <v>47</v>
      </c>
      <c r="Y11" s="38" t="s">
        <v>48</v>
      </c>
    </row>
    <row r="12" spans="1:25" ht="12.75" customHeight="1">
      <c r="A12" s="9"/>
      <c r="B12" s="10">
        <v>1</v>
      </c>
      <c r="C12" s="58" t="s">
        <v>14</v>
      </c>
      <c r="D12" s="60"/>
      <c r="E12" s="70" t="str">
        <f>IF(C29="język obcy nowożytny","R","P")</f>
        <v>P</v>
      </c>
      <c r="F12" s="64">
        <v>3</v>
      </c>
      <c r="G12" s="64">
        <v>3</v>
      </c>
      <c r="H12" s="64">
        <v>3</v>
      </c>
      <c r="I12" s="64">
        <v>3</v>
      </c>
      <c r="J12" s="64">
        <v>3</v>
      </c>
      <c r="K12" s="64">
        <v>3</v>
      </c>
      <c r="L12" s="64">
        <v>3</v>
      </c>
      <c r="M12" s="64">
        <v>3</v>
      </c>
      <c r="N12" s="64">
        <v>4</v>
      </c>
      <c r="O12" s="64">
        <v>4</v>
      </c>
      <c r="P12" s="21">
        <f t="shared" ref="P12:P28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2.75" customHeight="1">
      <c r="A13" s="9"/>
      <c r="B13" s="10">
        <v>2</v>
      </c>
      <c r="C13" s="58" t="s">
        <v>24</v>
      </c>
      <c r="D13" s="48" t="s">
        <v>53</v>
      </c>
      <c r="E13" s="70" t="str">
        <f>IF(C30="język obcy nowożytny","R","P")</f>
        <v>R</v>
      </c>
      <c r="F13" s="64">
        <v>2</v>
      </c>
      <c r="G13" s="64">
        <v>2</v>
      </c>
      <c r="H13" s="64">
        <v>2</v>
      </c>
      <c r="I13" s="64">
        <v>2</v>
      </c>
      <c r="J13" s="64">
        <v>2</v>
      </c>
      <c r="K13" s="64">
        <v>2</v>
      </c>
      <c r="L13" s="64">
        <v>3</v>
      </c>
      <c r="M13" s="64">
        <v>3</v>
      </c>
      <c r="N13" s="64">
        <v>3</v>
      </c>
      <c r="O13" s="64">
        <v>3</v>
      </c>
      <c r="P13" s="21">
        <f t="shared" si="0"/>
        <v>12</v>
      </c>
      <c r="Q13" s="470">
        <f>SUM(P13:P14)</f>
        <v>20</v>
      </c>
      <c r="S13" s="25" t="s">
        <v>55</v>
      </c>
      <c r="T13" s="51" t="s">
        <v>147</v>
      </c>
      <c r="U13" s="18">
        <v>650</v>
      </c>
      <c r="V13" s="18" t="e">
        <f>SUMIF($E$33:$E$40,$T13,#REF!)+SUMIF($E$42:$E$51,$T13,#REF!)</f>
        <v>#REF!</v>
      </c>
      <c r="X13" s="25" t="s">
        <v>14</v>
      </c>
      <c r="Y13" s="25" t="s">
        <v>24</v>
      </c>
    </row>
    <row r="14" spans="1:25" ht="12.75" customHeight="1">
      <c r="A14" s="9"/>
      <c r="B14" s="10">
        <v>3</v>
      </c>
      <c r="C14" s="58" t="s">
        <v>56</v>
      </c>
      <c r="D14" s="48" t="s">
        <v>57</v>
      </c>
      <c r="E14" s="70" t="s">
        <v>49</v>
      </c>
      <c r="F14" s="64">
        <v>2</v>
      </c>
      <c r="G14" s="64">
        <v>2</v>
      </c>
      <c r="H14" s="64">
        <v>2</v>
      </c>
      <c r="I14" s="64">
        <v>2</v>
      </c>
      <c r="J14" s="64">
        <v>2</v>
      </c>
      <c r="K14" s="64">
        <v>2</v>
      </c>
      <c r="L14" s="64">
        <v>1</v>
      </c>
      <c r="M14" s="64">
        <v>1</v>
      </c>
      <c r="N14" s="64">
        <v>1</v>
      </c>
      <c r="O14" s="64">
        <v>1</v>
      </c>
      <c r="P14" s="21">
        <f t="shared" si="0"/>
        <v>8</v>
      </c>
      <c r="Q14" s="471"/>
      <c r="S14" s="25" t="s">
        <v>58</v>
      </c>
      <c r="T14" s="51" t="s">
        <v>149</v>
      </c>
      <c r="U14" s="18">
        <v>450</v>
      </c>
      <c r="V14" s="18" t="e">
        <f>SUMIF($E$33:$E$40,$T14,#REF!)+SUMIF($E$42:$E$51,$T14,#REF!)</f>
        <v>#REF!</v>
      </c>
      <c r="X14" s="25" t="s">
        <v>29</v>
      </c>
      <c r="Y14" s="25" t="s">
        <v>26</v>
      </c>
    </row>
    <row r="15" spans="1:25" ht="12.75" customHeight="1">
      <c r="A15" s="9"/>
      <c r="B15" s="10">
        <v>4</v>
      </c>
      <c r="C15" s="480" t="s">
        <v>306</v>
      </c>
      <c r="D15" s="464"/>
      <c r="E15" s="465"/>
      <c r="F15" s="64">
        <v>1</v>
      </c>
      <c r="G15" s="64">
        <v>1</v>
      </c>
      <c r="H15" s="64"/>
      <c r="I15" s="64"/>
      <c r="J15" s="64"/>
      <c r="K15" s="64"/>
      <c r="L15" s="64"/>
      <c r="M15" s="64"/>
      <c r="N15" s="64"/>
      <c r="O15" s="64"/>
      <c r="P15" s="21">
        <f t="shared" si="0"/>
        <v>1</v>
      </c>
      <c r="Q15" s="23"/>
      <c r="S15" s="716" t="s">
        <v>152</v>
      </c>
      <c r="T15" s="717" t="s">
        <v>327</v>
      </c>
      <c r="U15" s="716"/>
      <c r="X15" s="25" t="s">
        <v>30</v>
      </c>
      <c r="Y15" s="25" t="s">
        <v>31</v>
      </c>
    </row>
    <row r="16" spans="1:25" ht="12.75" customHeight="1">
      <c r="A16" s="9"/>
      <c r="B16" s="10">
        <v>5</v>
      </c>
      <c r="C16" s="58" t="s">
        <v>26</v>
      </c>
      <c r="D16" s="60"/>
      <c r="E16" s="70" t="str">
        <f>IF(OR($C$30=C16,$C$31=C16),"R","P")</f>
        <v>P</v>
      </c>
      <c r="F16" s="64">
        <v>2</v>
      </c>
      <c r="G16" s="64">
        <v>2</v>
      </c>
      <c r="H16" s="64">
        <v>2</v>
      </c>
      <c r="I16" s="64">
        <v>2</v>
      </c>
      <c r="J16" s="64">
        <v>2</v>
      </c>
      <c r="K16" s="64">
        <v>2</v>
      </c>
      <c r="L16" s="64">
        <v>1</v>
      </c>
      <c r="M16" s="64">
        <v>1</v>
      </c>
      <c r="N16" s="64">
        <v>1</v>
      </c>
      <c r="O16" s="64">
        <v>1</v>
      </c>
      <c r="P16" s="21">
        <f t="shared" si="0"/>
        <v>8</v>
      </c>
      <c r="Q16" s="23"/>
      <c r="S16" s="53"/>
      <c r="T16" s="54"/>
      <c r="U16" s="23"/>
      <c r="V16" s="23"/>
      <c r="X16" s="25" t="s">
        <v>33</v>
      </c>
      <c r="Y16" s="25" t="s">
        <v>34</v>
      </c>
    </row>
    <row r="17" spans="1:25" ht="12.75" customHeight="1">
      <c r="A17" s="9"/>
      <c r="B17" s="10">
        <v>6</v>
      </c>
      <c r="C17" s="58" t="s">
        <v>29</v>
      </c>
      <c r="D17" s="74"/>
      <c r="E17" s="70" t="str">
        <f>IF(OR($C$30=C17,$C$31=C17),"R","P")</f>
        <v>P</v>
      </c>
      <c r="F17" s="64"/>
      <c r="G17" s="64"/>
      <c r="H17" s="64"/>
      <c r="I17" s="64"/>
      <c r="J17" s="64"/>
      <c r="K17" s="64"/>
      <c r="L17" s="64">
        <v>1</v>
      </c>
      <c r="M17" s="64">
        <v>1</v>
      </c>
      <c r="N17" s="64">
        <v>1</v>
      </c>
      <c r="O17" s="64">
        <v>1</v>
      </c>
      <c r="P17" s="21">
        <f t="shared" si="0"/>
        <v>2</v>
      </c>
      <c r="Q17" s="23"/>
      <c r="X17" s="25" t="s">
        <v>35</v>
      </c>
      <c r="Y17" s="25" t="s">
        <v>36</v>
      </c>
    </row>
    <row r="18" spans="1:25" ht="12.75" customHeight="1">
      <c r="A18" s="9"/>
      <c r="B18" s="10">
        <v>7</v>
      </c>
      <c r="C18" s="585" t="s">
        <v>32</v>
      </c>
      <c r="D18" s="464"/>
      <c r="E18" s="465"/>
      <c r="F18" s="64"/>
      <c r="G18" s="64"/>
      <c r="H18" s="64">
        <v>1</v>
      </c>
      <c r="I18" s="64">
        <v>1</v>
      </c>
      <c r="J18" s="64">
        <v>1</v>
      </c>
      <c r="K18" s="64">
        <v>1</v>
      </c>
      <c r="L18" s="64"/>
      <c r="M18" s="64"/>
      <c r="N18" s="64"/>
      <c r="O18" s="64"/>
      <c r="P18" s="21">
        <f t="shared" si="0"/>
        <v>2</v>
      </c>
      <c r="Q18" s="23"/>
      <c r="X18" s="25" t="s">
        <v>37</v>
      </c>
      <c r="Y18" s="25" t="s">
        <v>38</v>
      </c>
    </row>
    <row r="19" spans="1:25" ht="12.75" customHeight="1">
      <c r="A19" s="9"/>
      <c r="B19" s="10">
        <v>8</v>
      </c>
      <c r="C19" s="58" t="s">
        <v>31</v>
      </c>
      <c r="D19" s="60"/>
      <c r="E19" s="70" t="str">
        <f t="shared" ref="E19:E24" si="1">IF(OR($C$30=C19,$C$31=C19),"R","P")</f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4"/>
      <c r="O19" s="64"/>
      <c r="P19" s="21">
        <f t="shared" si="0"/>
        <v>4</v>
      </c>
      <c r="Q19" s="470">
        <f>SUM(P19:P22)</f>
        <v>16</v>
      </c>
      <c r="X19" s="25"/>
      <c r="Y19" s="25" t="s">
        <v>39</v>
      </c>
    </row>
    <row r="20" spans="1:25" ht="12.75" customHeight="1">
      <c r="A20" s="9"/>
      <c r="B20" s="10">
        <v>9</v>
      </c>
      <c r="C20" s="58" t="s">
        <v>34</v>
      </c>
      <c r="D20" s="60"/>
      <c r="E20" s="70" t="str">
        <f t="shared" si="1"/>
        <v>P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4"/>
      <c r="O20" s="64"/>
      <c r="P20" s="21">
        <f t="shared" si="0"/>
        <v>4</v>
      </c>
      <c r="Q20" s="489"/>
      <c r="S20" t="s">
        <v>65</v>
      </c>
      <c r="X20" s="25"/>
      <c r="Y20" s="25" t="s">
        <v>40</v>
      </c>
    </row>
    <row r="21" spans="1:25" ht="12.75" customHeight="1">
      <c r="A21" s="9"/>
      <c r="B21" s="10">
        <v>10</v>
      </c>
      <c r="C21" s="58" t="s">
        <v>36</v>
      </c>
      <c r="D21" s="60"/>
      <c r="E21" s="70" t="str">
        <f t="shared" si="1"/>
        <v>P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4"/>
      <c r="O21" s="64"/>
      <c r="P21" s="21">
        <f t="shared" si="0"/>
        <v>4</v>
      </c>
      <c r="Q21" s="489"/>
      <c r="T21" s="15" t="s">
        <v>66</v>
      </c>
      <c r="U21" s="53" t="s">
        <v>67</v>
      </c>
      <c r="X21" s="5"/>
      <c r="Y21" s="5"/>
    </row>
    <row r="22" spans="1:25" ht="12.75" customHeight="1">
      <c r="A22" s="9"/>
      <c r="B22" s="10">
        <v>11</v>
      </c>
      <c r="C22" s="58" t="s">
        <v>38</v>
      </c>
      <c r="D22" s="60"/>
      <c r="E22" s="70" t="str">
        <f t="shared" si="1"/>
        <v>P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64"/>
      <c r="O22" s="64"/>
      <c r="P22" s="21">
        <f t="shared" si="0"/>
        <v>4</v>
      </c>
      <c r="Q22" s="471"/>
      <c r="T22" s="15" t="s">
        <v>53</v>
      </c>
      <c r="U22" s="53" t="s">
        <v>68</v>
      </c>
      <c r="X22" s="5"/>
      <c r="Y22" s="5"/>
    </row>
    <row r="23" spans="1:25" ht="12.75" customHeight="1">
      <c r="A23" s="9"/>
      <c r="B23" s="10">
        <v>12</v>
      </c>
      <c r="C23" s="58" t="s">
        <v>39</v>
      </c>
      <c r="D23" s="74"/>
      <c r="E23" s="70" t="str">
        <f t="shared" si="1"/>
        <v>R</v>
      </c>
      <c r="F23" s="64">
        <v>2</v>
      </c>
      <c r="G23" s="64">
        <v>2</v>
      </c>
      <c r="H23" s="64">
        <v>2</v>
      </c>
      <c r="I23" s="64">
        <v>2</v>
      </c>
      <c r="J23" s="64">
        <v>3</v>
      </c>
      <c r="K23" s="64">
        <v>3</v>
      </c>
      <c r="L23" s="64">
        <v>3</v>
      </c>
      <c r="M23" s="64">
        <v>3</v>
      </c>
      <c r="N23" s="64">
        <v>4</v>
      </c>
      <c r="O23" s="64">
        <v>4</v>
      </c>
      <c r="P23" s="21">
        <f t="shared" si="0"/>
        <v>14</v>
      </c>
      <c r="Q23" s="23"/>
      <c r="T23" s="15" t="s">
        <v>69</v>
      </c>
      <c r="U23" s="53" t="s">
        <v>70</v>
      </c>
    </row>
    <row r="24" spans="1:25" ht="12.75" customHeight="1">
      <c r="A24" s="9"/>
      <c r="B24" s="10">
        <v>13</v>
      </c>
      <c r="C24" s="585" t="s">
        <v>40</v>
      </c>
      <c r="D24" s="464"/>
      <c r="E24" s="70" t="str">
        <f t="shared" si="1"/>
        <v>P</v>
      </c>
      <c r="F24" s="64">
        <v>1</v>
      </c>
      <c r="G24" s="64">
        <v>1</v>
      </c>
      <c r="H24" s="64">
        <v>1</v>
      </c>
      <c r="I24" s="64">
        <v>1</v>
      </c>
      <c r="J24" s="64">
        <v>1</v>
      </c>
      <c r="K24" s="64">
        <v>1</v>
      </c>
      <c r="L24" s="64"/>
      <c r="M24" s="64"/>
      <c r="N24" s="64"/>
      <c r="O24" s="64"/>
      <c r="P24" s="21">
        <f t="shared" si="0"/>
        <v>3</v>
      </c>
      <c r="Q24" s="23"/>
      <c r="T24" s="15" t="s">
        <v>57</v>
      </c>
      <c r="U24" s="53" t="s">
        <v>71</v>
      </c>
    </row>
    <row r="25" spans="1:25" ht="12.75" customHeight="1">
      <c r="A25" s="9"/>
      <c r="B25" s="10">
        <v>14</v>
      </c>
      <c r="C25" s="58" t="s">
        <v>72</v>
      </c>
      <c r="D25" s="74"/>
      <c r="E25" s="70"/>
      <c r="F25" s="64">
        <v>3</v>
      </c>
      <c r="G25" s="64">
        <v>3</v>
      </c>
      <c r="H25" s="64">
        <v>3</v>
      </c>
      <c r="I25" s="64">
        <v>3</v>
      </c>
      <c r="J25" s="64">
        <v>3</v>
      </c>
      <c r="K25" s="64">
        <v>3</v>
      </c>
      <c r="L25" s="64">
        <v>3</v>
      </c>
      <c r="M25" s="64">
        <v>3</v>
      </c>
      <c r="N25" s="64">
        <v>3</v>
      </c>
      <c r="O25" s="64">
        <v>3</v>
      </c>
      <c r="P25" s="21">
        <f t="shared" si="0"/>
        <v>15</v>
      </c>
      <c r="Q25" s="23"/>
    </row>
    <row r="26" spans="1:25" ht="12.75" customHeight="1">
      <c r="A26" s="9"/>
      <c r="B26" s="10">
        <v>15</v>
      </c>
      <c r="C26" s="58" t="s">
        <v>73</v>
      </c>
      <c r="D26" s="74"/>
      <c r="E26" s="70"/>
      <c r="F26" s="64">
        <v>1</v>
      </c>
      <c r="G26" s="64">
        <v>1</v>
      </c>
      <c r="H26" s="64"/>
      <c r="I26" s="64"/>
      <c r="J26" s="64"/>
      <c r="K26" s="64"/>
      <c r="L26" s="64"/>
      <c r="M26" s="64"/>
      <c r="N26" s="64"/>
      <c r="O26" s="64"/>
      <c r="P26" s="21">
        <f t="shared" si="0"/>
        <v>1</v>
      </c>
      <c r="Q26" s="23"/>
    </row>
    <row r="27" spans="1:25" ht="12.75" customHeight="1">
      <c r="A27" s="9"/>
      <c r="B27" s="10">
        <v>16</v>
      </c>
      <c r="C27" s="58" t="s">
        <v>74</v>
      </c>
      <c r="D27" s="74"/>
      <c r="E27" s="70"/>
      <c r="F27" s="64">
        <v>1</v>
      </c>
      <c r="G27" s="64">
        <v>1</v>
      </c>
      <c r="H27" s="64">
        <v>1</v>
      </c>
      <c r="I27" s="64">
        <v>1</v>
      </c>
      <c r="J27" s="64">
        <v>1</v>
      </c>
      <c r="K27" s="64">
        <v>1</v>
      </c>
      <c r="L27" s="64">
        <v>1</v>
      </c>
      <c r="M27" s="64">
        <v>1</v>
      </c>
      <c r="N27" s="64">
        <v>1</v>
      </c>
      <c r="O27" s="64">
        <v>1</v>
      </c>
      <c r="P27" s="21">
        <f t="shared" si="0"/>
        <v>5</v>
      </c>
      <c r="Q27" s="23"/>
    </row>
    <row r="28" spans="1:25" ht="30" customHeight="1">
      <c r="B28" s="640" t="s">
        <v>75</v>
      </c>
      <c r="C28" s="641"/>
      <c r="D28" s="641"/>
      <c r="E28" s="642"/>
      <c r="F28" s="205">
        <f t="shared" ref="F28:O28" si="2">SUM(F12:F27)</f>
        <v>22</v>
      </c>
      <c r="G28" s="205">
        <f t="shared" si="2"/>
        <v>22</v>
      </c>
      <c r="H28" s="205">
        <f t="shared" si="2"/>
        <v>21</v>
      </c>
      <c r="I28" s="205">
        <f t="shared" si="2"/>
        <v>21</v>
      </c>
      <c r="J28" s="205">
        <f t="shared" si="2"/>
        <v>22</v>
      </c>
      <c r="K28" s="205">
        <f t="shared" si="2"/>
        <v>22</v>
      </c>
      <c r="L28" s="205">
        <f t="shared" si="2"/>
        <v>20</v>
      </c>
      <c r="M28" s="205">
        <f t="shared" si="2"/>
        <v>20</v>
      </c>
      <c r="N28" s="205">
        <f t="shared" si="2"/>
        <v>18</v>
      </c>
      <c r="O28" s="205">
        <f t="shared" si="2"/>
        <v>18</v>
      </c>
      <c r="P28" s="205">
        <f t="shared" si="0"/>
        <v>103</v>
      </c>
      <c r="Q28" s="23"/>
      <c r="S28" s="15"/>
      <c r="T28" s="61"/>
      <c r="X28" s="61"/>
    </row>
    <row r="29" spans="1:25" ht="12.75" customHeight="1">
      <c r="B29" s="638" t="s">
        <v>76</v>
      </c>
      <c r="C29" s="639"/>
      <c r="D29" s="639"/>
      <c r="E29" s="639"/>
      <c r="F29" s="639"/>
      <c r="G29" s="639"/>
      <c r="H29" s="639"/>
      <c r="I29" s="639"/>
      <c r="J29" s="639"/>
      <c r="K29" s="639"/>
      <c r="L29" s="639"/>
      <c r="M29" s="639"/>
      <c r="N29" s="639"/>
      <c r="O29" s="639"/>
      <c r="P29" s="639"/>
      <c r="Q29" s="23"/>
      <c r="S29" s="15"/>
      <c r="X29" s="61"/>
    </row>
    <row r="30" spans="1:25" ht="12.75" customHeight="1">
      <c r="B30" s="67">
        <v>1</v>
      </c>
      <c r="C30" s="49" t="s">
        <v>24</v>
      </c>
      <c r="D30" s="85" t="s">
        <v>53</v>
      </c>
      <c r="E30" s="18"/>
      <c r="F30" s="217"/>
      <c r="G30" s="217"/>
      <c r="H30" s="217"/>
      <c r="I30" s="217"/>
      <c r="J30" s="217">
        <v>1</v>
      </c>
      <c r="K30" s="217">
        <v>1</v>
      </c>
      <c r="L30" s="217">
        <v>1</v>
      </c>
      <c r="M30" s="217">
        <v>1</v>
      </c>
      <c r="N30" s="217">
        <v>1</v>
      </c>
      <c r="O30" s="217">
        <v>1</v>
      </c>
      <c r="P30" s="47">
        <f t="shared" ref="P30:P51" si="3">SUM(F30:O30)/2</f>
        <v>3</v>
      </c>
      <c r="Q30" s="23"/>
      <c r="U30" s="61"/>
      <c r="V30" s="61"/>
      <c r="W30" s="61"/>
      <c r="X30" s="61"/>
    </row>
    <row r="31" spans="1:25" ht="12.75" customHeight="1">
      <c r="B31" s="72">
        <v>2</v>
      </c>
      <c r="C31" s="49" t="s">
        <v>39</v>
      </c>
      <c r="D31" s="49"/>
      <c r="E31" s="18"/>
      <c r="F31" s="217">
        <v>1</v>
      </c>
      <c r="G31" s="217">
        <v>1</v>
      </c>
      <c r="H31" s="217">
        <v>1</v>
      </c>
      <c r="I31" s="217">
        <v>1</v>
      </c>
      <c r="J31" s="217">
        <v>1</v>
      </c>
      <c r="K31" s="217">
        <v>1</v>
      </c>
      <c r="L31" s="217">
        <v>1</v>
      </c>
      <c r="M31" s="217">
        <v>1</v>
      </c>
      <c r="N31" s="217">
        <v>1</v>
      </c>
      <c r="O31" s="217">
        <v>1</v>
      </c>
      <c r="P31" s="47">
        <f t="shared" si="3"/>
        <v>5</v>
      </c>
      <c r="Q31" s="23"/>
      <c r="U31" s="61"/>
      <c r="V31" s="61"/>
      <c r="W31" s="61"/>
      <c r="X31" s="61"/>
    </row>
    <row r="32" spans="1:25" ht="12.75" customHeight="1">
      <c r="B32" s="463" t="s">
        <v>82</v>
      </c>
      <c r="C32" s="464"/>
      <c r="D32" s="464"/>
      <c r="E32" s="465"/>
      <c r="F32" s="89">
        <f t="shared" ref="F32:O32" si="4">SUM(F30:F31)</f>
        <v>1</v>
      </c>
      <c r="G32" s="89">
        <f t="shared" si="4"/>
        <v>1</v>
      </c>
      <c r="H32" s="89">
        <f t="shared" si="4"/>
        <v>1</v>
      </c>
      <c r="I32" s="89">
        <f t="shared" si="4"/>
        <v>1</v>
      </c>
      <c r="J32" s="89">
        <f t="shared" si="4"/>
        <v>2</v>
      </c>
      <c r="K32" s="89">
        <f t="shared" si="4"/>
        <v>2</v>
      </c>
      <c r="L32" s="89">
        <f t="shared" si="4"/>
        <v>2</v>
      </c>
      <c r="M32" s="89">
        <f t="shared" si="4"/>
        <v>2</v>
      </c>
      <c r="N32" s="89">
        <f t="shared" si="4"/>
        <v>2</v>
      </c>
      <c r="O32" s="89">
        <f t="shared" si="4"/>
        <v>2</v>
      </c>
      <c r="P32" s="92">
        <f t="shared" si="3"/>
        <v>8</v>
      </c>
      <c r="Q32" s="23"/>
      <c r="S32" s="15"/>
      <c r="T32" s="61"/>
      <c r="U32" s="61"/>
      <c r="V32" s="61"/>
      <c r="W32" s="61"/>
      <c r="X32" s="61"/>
    </row>
    <row r="33" spans="1:26" ht="12.75" customHeight="1">
      <c r="A33" s="152">
        <f t="shared" ref="A33:A51" si="5">LEN(C33)</f>
        <v>19</v>
      </c>
      <c r="B33" s="470">
        <v>17</v>
      </c>
      <c r="C33" s="578" t="s">
        <v>83</v>
      </c>
      <c r="D33" s="579"/>
      <c r="E33" s="93" t="s">
        <v>147</v>
      </c>
      <c r="F33" s="95"/>
      <c r="G33" s="95"/>
      <c r="H33" s="95"/>
      <c r="I33" s="95"/>
      <c r="J33" s="95">
        <v>2</v>
      </c>
      <c r="K33" s="95">
        <v>2</v>
      </c>
      <c r="L33" s="95"/>
      <c r="M33" s="95"/>
      <c r="N33" s="95"/>
      <c r="O33" s="95"/>
      <c r="P33" s="97">
        <f t="shared" si="3"/>
        <v>2</v>
      </c>
      <c r="Q33" s="23"/>
    </row>
    <row r="34" spans="1:26" ht="12.75" customHeight="1">
      <c r="A34" s="152">
        <f t="shared" si="5"/>
        <v>0</v>
      </c>
      <c r="B34" s="471"/>
      <c r="C34" s="571"/>
      <c r="D34" s="580"/>
      <c r="E34" s="93" t="s">
        <v>149</v>
      </c>
      <c r="F34" s="95"/>
      <c r="G34" s="95"/>
      <c r="H34" s="95"/>
      <c r="I34" s="95"/>
      <c r="J34" s="95"/>
      <c r="K34" s="95"/>
      <c r="L34" s="95">
        <v>2</v>
      </c>
      <c r="M34" s="95">
        <v>2</v>
      </c>
      <c r="N34" s="95"/>
      <c r="O34" s="95"/>
      <c r="P34" s="97">
        <f t="shared" si="3"/>
        <v>2</v>
      </c>
      <c r="Q34" s="2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2.75" customHeight="1">
      <c r="A35" s="152">
        <f t="shared" si="5"/>
        <v>8</v>
      </c>
      <c r="B35" s="10">
        <v>18</v>
      </c>
      <c r="C35" s="563" t="s">
        <v>159</v>
      </c>
      <c r="D35" s="465"/>
      <c r="E35" s="78" t="s">
        <v>147</v>
      </c>
      <c r="F35" s="100">
        <v>2</v>
      </c>
      <c r="G35" s="100">
        <v>2</v>
      </c>
      <c r="H35" s="100"/>
      <c r="I35" s="100"/>
      <c r="J35" s="100"/>
      <c r="K35" s="100"/>
      <c r="L35" s="100"/>
      <c r="M35" s="100"/>
      <c r="N35" s="100"/>
      <c r="O35" s="100"/>
      <c r="P35" s="97">
        <f t="shared" si="3"/>
        <v>2</v>
      </c>
      <c r="Q35" s="23"/>
      <c r="S35" s="54"/>
      <c r="T35" s="101"/>
    </row>
    <row r="36" spans="1:26" ht="12.75" customHeight="1">
      <c r="A36" s="152">
        <f t="shared" si="5"/>
        <v>14</v>
      </c>
      <c r="B36" s="10">
        <v>19</v>
      </c>
      <c r="C36" s="563" t="s">
        <v>161</v>
      </c>
      <c r="D36" s="465"/>
      <c r="E36" s="78" t="s">
        <v>147</v>
      </c>
      <c r="F36" s="100">
        <v>2</v>
      </c>
      <c r="G36" s="100">
        <v>2</v>
      </c>
      <c r="H36" s="100">
        <v>1</v>
      </c>
      <c r="I36" s="100">
        <v>1</v>
      </c>
      <c r="J36" s="100"/>
      <c r="K36" s="100" t="s">
        <v>162</v>
      </c>
      <c r="L36" s="100"/>
      <c r="M36" s="100"/>
      <c r="N36" s="100"/>
      <c r="O36" s="100"/>
      <c r="P36" s="97">
        <f t="shared" si="3"/>
        <v>3</v>
      </c>
      <c r="Q36" s="23"/>
    </row>
    <row r="37" spans="1:26" ht="12.75" customHeight="1">
      <c r="A37" s="152">
        <f t="shared" si="5"/>
        <v>21</v>
      </c>
      <c r="B37" s="10">
        <v>20</v>
      </c>
      <c r="C37" s="645" t="s">
        <v>191</v>
      </c>
      <c r="D37" s="465"/>
      <c r="E37" s="78" t="s">
        <v>147</v>
      </c>
      <c r="F37" s="100">
        <v>2</v>
      </c>
      <c r="G37" s="100">
        <v>2</v>
      </c>
      <c r="H37" s="100">
        <v>3</v>
      </c>
      <c r="I37" s="100">
        <v>3</v>
      </c>
      <c r="J37" s="100"/>
      <c r="K37" s="100"/>
      <c r="L37" s="100"/>
      <c r="M37" s="100"/>
      <c r="N37" s="100"/>
      <c r="O37" s="100"/>
      <c r="P37" s="97">
        <f t="shared" si="3"/>
        <v>5</v>
      </c>
      <c r="Q37" s="23"/>
    </row>
    <row r="38" spans="1:26" ht="12.75" customHeight="1">
      <c r="A38" s="152">
        <f t="shared" si="5"/>
        <v>16</v>
      </c>
      <c r="B38" s="10">
        <v>21</v>
      </c>
      <c r="C38" s="563" t="s">
        <v>163</v>
      </c>
      <c r="D38" s="465"/>
      <c r="E38" s="78" t="s">
        <v>147</v>
      </c>
      <c r="F38" s="100">
        <v>2</v>
      </c>
      <c r="G38" s="100">
        <v>2</v>
      </c>
      <c r="H38" s="100">
        <v>2</v>
      </c>
      <c r="I38" s="100">
        <v>2</v>
      </c>
      <c r="J38" s="100">
        <v>1</v>
      </c>
      <c r="K38" s="100">
        <v>1</v>
      </c>
      <c r="L38" s="100"/>
      <c r="M38" s="100" t="s">
        <v>162</v>
      </c>
      <c r="N38" s="100"/>
      <c r="O38" s="100"/>
      <c r="P38" s="97">
        <f t="shared" si="3"/>
        <v>5</v>
      </c>
      <c r="Q38" s="23"/>
    </row>
    <row r="39" spans="1:26" ht="12.75" customHeight="1">
      <c r="A39" s="152">
        <f t="shared" si="5"/>
        <v>21</v>
      </c>
      <c r="B39" s="10">
        <v>22</v>
      </c>
      <c r="C39" s="563" t="s">
        <v>164</v>
      </c>
      <c r="D39" s="465"/>
      <c r="E39" s="78" t="s">
        <v>149</v>
      </c>
      <c r="F39" s="100"/>
      <c r="G39" s="100"/>
      <c r="H39" s="100"/>
      <c r="I39" s="100"/>
      <c r="J39" s="100">
        <v>2</v>
      </c>
      <c r="K39" s="100">
        <v>2</v>
      </c>
      <c r="L39" s="100">
        <v>2</v>
      </c>
      <c r="M39" s="100">
        <v>2</v>
      </c>
      <c r="N39" s="100">
        <v>2</v>
      </c>
      <c r="O39" s="100"/>
      <c r="P39" s="97">
        <f t="shared" si="3"/>
        <v>5</v>
      </c>
      <c r="Q39" s="23"/>
    </row>
    <row r="40" spans="1:26" ht="12.75" customHeight="1">
      <c r="A40" s="152">
        <f t="shared" si="5"/>
        <v>9</v>
      </c>
      <c r="B40" s="10">
        <v>23</v>
      </c>
      <c r="C40" s="563" t="s">
        <v>165</v>
      </c>
      <c r="D40" s="465"/>
      <c r="E40" s="78" t="s">
        <v>149</v>
      </c>
      <c r="F40" s="100"/>
      <c r="G40" s="100"/>
      <c r="H40" s="100">
        <v>2</v>
      </c>
      <c r="I40" s="100">
        <v>2</v>
      </c>
      <c r="J40" s="100">
        <v>2</v>
      </c>
      <c r="K40" s="100">
        <v>2</v>
      </c>
      <c r="L40" s="100"/>
      <c r="M40" s="100"/>
      <c r="N40" s="100"/>
      <c r="O40" s="100"/>
      <c r="P40" s="97">
        <f t="shared" si="3"/>
        <v>4</v>
      </c>
      <c r="Q40" s="23"/>
    </row>
    <row r="41" spans="1:26" ht="12.75" customHeight="1">
      <c r="B41" s="82" t="s">
        <v>91</v>
      </c>
      <c r="C41" s="148"/>
      <c r="D41" s="83"/>
      <c r="E41" s="83"/>
      <c r="F41" s="109">
        <f t="shared" ref="F41:O41" si="6">SUM(F33:F40)</f>
        <v>8</v>
      </c>
      <c r="G41" s="109">
        <f t="shared" si="6"/>
        <v>8</v>
      </c>
      <c r="H41" s="109">
        <f t="shared" si="6"/>
        <v>8</v>
      </c>
      <c r="I41" s="109">
        <f t="shared" si="6"/>
        <v>8</v>
      </c>
      <c r="J41" s="109">
        <f t="shared" si="6"/>
        <v>7</v>
      </c>
      <c r="K41" s="109">
        <f t="shared" si="6"/>
        <v>7</v>
      </c>
      <c r="L41" s="109">
        <f t="shared" si="6"/>
        <v>4</v>
      </c>
      <c r="M41" s="109">
        <f t="shared" si="6"/>
        <v>4</v>
      </c>
      <c r="N41" s="109">
        <f t="shared" si="6"/>
        <v>2</v>
      </c>
      <c r="O41" s="109">
        <f t="shared" si="6"/>
        <v>0</v>
      </c>
      <c r="P41" s="109">
        <f t="shared" si="3"/>
        <v>28</v>
      </c>
      <c r="Q41" s="23"/>
    </row>
    <row r="42" spans="1:26" ht="12.75" customHeight="1">
      <c r="A42" s="152">
        <f t="shared" si="5"/>
        <v>35</v>
      </c>
      <c r="B42" s="470">
        <v>24</v>
      </c>
      <c r="C42" s="581" t="s">
        <v>166</v>
      </c>
      <c r="D42" s="579"/>
      <c r="E42" s="78" t="s">
        <v>147</v>
      </c>
      <c r="F42" s="100">
        <v>1</v>
      </c>
      <c r="G42" s="100">
        <v>1</v>
      </c>
      <c r="H42" s="100">
        <v>1</v>
      </c>
      <c r="I42" s="100">
        <v>1</v>
      </c>
      <c r="J42" s="100">
        <v>1</v>
      </c>
      <c r="K42" s="100">
        <v>1</v>
      </c>
      <c r="L42" s="100"/>
      <c r="M42" s="100"/>
      <c r="N42" s="100"/>
      <c r="O42" s="100"/>
      <c r="P42" s="97">
        <f t="shared" si="3"/>
        <v>3</v>
      </c>
      <c r="Q42" s="23"/>
    </row>
    <row r="43" spans="1:26" ht="12.75" customHeight="1">
      <c r="A43" s="152">
        <f t="shared" si="5"/>
        <v>0</v>
      </c>
      <c r="B43" s="471"/>
      <c r="C43" s="571"/>
      <c r="D43" s="580"/>
      <c r="E43" s="78" t="s">
        <v>149</v>
      </c>
      <c r="F43" s="100"/>
      <c r="G43" s="100"/>
      <c r="H43" s="100"/>
      <c r="I43" s="100"/>
      <c r="J43" s="100"/>
      <c r="K43" s="100"/>
      <c r="L43" s="100">
        <v>3</v>
      </c>
      <c r="M43" s="100">
        <v>3</v>
      </c>
      <c r="N43" s="100">
        <v>3</v>
      </c>
      <c r="O43" s="100"/>
      <c r="P43" s="97">
        <f t="shared" si="3"/>
        <v>4.5</v>
      </c>
      <c r="Q43" s="23"/>
    </row>
    <row r="44" spans="1:26" ht="12.75" customHeight="1">
      <c r="A44" s="152">
        <f t="shared" si="5"/>
        <v>19</v>
      </c>
      <c r="B44" s="209">
        <v>25</v>
      </c>
      <c r="C44" s="643" t="s">
        <v>167</v>
      </c>
      <c r="D44" s="644"/>
      <c r="E44" s="78" t="s">
        <v>147</v>
      </c>
      <c r="F44" s="100">
        <v>2</v>
      </c>
      <c r="G44" s="100">
        <v>2</v>
      </c>
      <c r="H44" s="100">
        <v>3</v>
      </c>
      <c r="I44" s="100">
        <v>3</v>
      </c>
      <c r="J44" s="100">
        <v>3</v>
      </c>
      <c r="K44" s="100">
        <v>3</v>
      </c>
      <c r="L44" s="100"/>
      <c r="M44" s="100"/>
      <c r="N44" s="100"/>
      <c r="O44" s="100"/>
      <c r="P44" s="97">
        <f t="shared" si="3"/>
        <v>8</v>
      </c>
      <c r="Q44" s="23"/>
    </row>
    <row r="45" spans="1:26" ht="12.75" customHeight="1">
      <c r="A45" s="152">
        <f t="shared" si="5"/>
        <v>21</v>
      </c>
      <c r="B45" s="18">
        <v>26</v>
      </c>
      <c r="C45" s="563" t="s">
        <v>168</v>
      </c>
      <c r="D45" s="465"/>
      <c r="E45" s="78" t="s">
        <v>149</v>
      </c>
      <c r="F45" s="100"/>
      <c r="G45" s="100"/>
      <c r="H45" s="100">
        <v>1</v>
      </c>
      <c r="I45" s="100">
        <v>1</v>
      </c>
      <c r="J45" s="100">
        <v>1</v>
      </c>
      <c r="K45" s="100">
        <v>1</v>
      </c>
      <c r="L45" s="100">
        <v>2</v>
      </c>
      <c r="M45" s="100">
        <v>2</v>
      </c>
      <c r="N45" s="100"/>
      <c r="O45" s="100"/>
      <c r="P45" s="97">
        <f t="shared" si="3"/>
        <v>4</v>
      </c>
      <c r="Q45" s="23"/>
    </row>
    <row r="46" spans="1:26" ht="12.75" customHeight="1">
      <c r="A46" s="152">
        <f t="shared" si="5"/>
        <v>32</v>
      </c>
      <c r="B46" s="18">
        <v>27</v>
      </c>
      <c r="C46" s="563" t="s">
        <v>169</v>
      </c>
      <c r="D46" s="465"/>
      <c r="E46" s="78" t="s">
        <v>149</v>
      </c>
      <c r="F46" s="100"/>
      <c r="G46" s="100"/>
      <c r="H46" s="100"/>
      <c r="I46" s="100"/>
      <c r="J46" s="100"/>
      <c r="K46" s="100"/>
      <c r="L46" s="100">
        <v>3</v>
      </c>
      <c r="M46" s="100">
        <v>3</v>
      </c>
      <c r="N46" s="100">
        <v>1</v>
      </c>
      <c r="O46" s="100"/>
      <c r="P46" s="97">
        <f t="shared" si="3"/>
        <v>3.5</v>
      </c>
      <c r="Q46" s="23"/>
    </row>
    <row r="47" spans="1:26" ht="12.75" customHeight="1">
      <c r="A47" s="152">
        <f t="shared" si="5"/>
        <v>20</v>
      </c>
      <c r="B47" s="18">
        <v>29</v>
      </c>
      <c r="C47" s="563" t="s">
        <v>170</v>
      </c>
      <c r="D47" s="465"/>
      <c r="E47" s="78" t="s">
        <v>149</v>
      </c>
      <c r="F47" s="100"/>
      <c r="G47" s="100"/>
      <c r="H47" s="100"/>
      <c r="I47" s="100"/>
      <c r="J47" s="100"/>
      <c r="K47" s="100"/>
      <c r="L47" s="100">
        <v>1</v>
      </c>
      <c r="M47" s="100">
        <v>1</v>
      </c>
      <c r="N47" s="100">
        <v>1</v>
      </c>
      <c r="O47" s="100"/>
      <c r="P47" s="97">
        <f t="shared" si="3"/>
        <v>1.5</v>
      </c>
      <c r="Q47" s="23"/>
    </row>
    <row r="48" spans="1:26" s="445" customFormat="1" ht="12.75" customHeight="1">
      <c r="A48" s="206"/>
      <c r="B48" s="450">
        <v>30</v>
      </c>
      <c r="C48" s="568" t="s">
        <v>319</v>
      </c>
      <c r="D48" s="569"/>
      <c r="E48" s="451" t="s">
        <v>327</v>
      </c>
      <c r="F48" s="100"/>
      <c r="G48" s="100"/>
      <c r="H48" s="100"/>
      <c r="I48" s="100"/>
      <c r="J48" s="100"/>
      <c r="K48" s="100"/>
      <c r="L48" s="100"/>
      <c r="M48" s="100"/>
      <c r="N48" s="100"/>
      <c r="O48" s="79">
        <v>3</v>
      </c>
      <c r="P48" s="97">
        <f t="shared" si="3"/>
        <v>1.5</v>
      </c>
      <c r="Q48" s="23"/>
    </row>
    <row r="49" spans="1:25" ht="12.75" customHeight="1">
      <c r="A49" s="152">
        <f t="shared" si="5"/>
        <v>32</v>
      </c>
      <c r="B49" s="50">
        <v>31</v>
      </c>
      <c r="C49" s="561" t="s">
        <v>320</v>
      </c>
      <c r="D49" s="562"/>
      <c r="E49" s="451" t="s">
        <v>327</v>
      </c>
      <c r="F49" s="100"/>
      <c r="G49" s="100"/>
      <c r="H49" s="100"/>
      <c r="I49" s="100"/>
      <c r="J49" s="100"/>
      <c r="K49" s="100"/>
      <c r="L49" s="100"/>
      <c r="M49" s="100"/>
      <c r="N49" s="100"/>
      <c r="O49" s="91">
        <v>4</v>
      </c>
      <c r="P49" s="97">
        <f t="shared" si="3"/>
        <v>2</v>
      </c>
      <c r="Q49" s="23"/>
    </row>
    <row r="50" spans="1:25" ht="12.75" customHeight="1">
      <c r="A50" s="152">
        <f t="shared" si="5"/>
        <v>17</v>
      </c>
      <c r="B50" s="470">
        <v>32</v>
      </c>
      <c r="C50" s="581" t="s">
        <v>97</v>
      </c>
      <c r="D50" s="579"/>
      <c r="E50" s="122" t="s">
        <v>147</v>
      </c>
      <c r="F50" s="123"/>
      <c r="G50" s="123"/>
      <c r="H50" s="123"/>
      <c r="I50" s="123"/>
      <c r="J50" s="123"/>
      <c r="K50" s="123" t="s">
        <v>98</v>
      </c>
      <c r="L50" s="123"/>
      <c r="M50" s="123"/>
      <c r="N50" s="123"/>
      <c r="O50" s="123"/>
      <c r="P50" s="97">
        <f t="shared" si="3"/>
        <v>0</v>
      </c>
      <c r="Q50" s="23"/>
    </row>
    <row r="51" spans="1:25" ht="12.75" customHeight="1">
      <c r="A51" s="152">
        <f t="shared" si="5"/>
        <v>0</v>
      </c>
      <c r="B51" s="471"/>
      <c r="C51" s="571"/>
      <c r="D51" s="580"/>
      <c r="E51" s="122" t="s">
        <v>149</v>
      </c>
      <c r="F51" s="123"/>
      <c r="G51" s="123"/>
      <c r="H51" s="123"/>
      <c r="I51" s="123"/>
      <c r="J51" s="123"/>
      <c r="K51" s="123"/>
      <c r="L51" s="123"/>
      <c r="M51" s="123" t="s">
        <v>98</v>
      </c>
      <c r="N51" s="123"/>
      <c r="O51" s="123"/>
      <c r="P51" s="97">
        <f t="shared" si="3"/>
        <v>0</v>
      </c>
      <c r="Q51" s="23"/>
    </row>
    <row r="52" spans="1:25" ht="12.75" customHeight="1">
      <c r="B52" s="124" t="s">
        <v>99</v>
      </c>
      <c r="C52" s="126"/>
      <c r="D52" s="128"/>
      <c r="E52" s="128"/>
      <c r="F52" s="129">
        <f t="shared" ref="F52:P52" si="7">SUM(F42:F51)</f>
        <v>3</v>
      </c>
      <c r="G52" s="129">
        <f t="shared" si="7"/>
        <v>3</v>
      </c>
      <c r="H52" s="129">
        <f t="shared" si="7"/>
        <v>5</v>
      </c>
      <c r="I52" s="129">
        <f t="shared" si="7"/>
        <v>5</v>
      </c>
      <c r="J52" s="129">
        <f t="shared" si="7"/>
        <v>5</v>
      </c>
      <c r="K52" s="129">
        <f t="shared" si="7"/>
        <v>5</v>
      </c>
      <c r="L52" s="129">
        <f t="shared" si="7"/>
        <v>9</v>
      </c>
      <c r="M52" s="129">
        <f t="shared" si="7"/>
        <v>9</v>
      </c>
      <c r="N52" s="129">
        <f t="shared" si="7"/>
        <v>5</v>
      </c>
      <c r="O52" s="129">
        <f t="shared" si="7"/>
        <v>7</v>
      </c>
      <c r="P52" s="109">
        <f t="shared" si="7"/>
        <v>28</v>
      </c>
      <c r="Q52" s="23"/>
    </row>
    <row r="53" spans="1:25" ht="12.75" customHeight="1">
      <c r="B53" s="132" t="s">
        <v>107</v>
      </c>
      <c r="C53" s="134"/>
      <c r="D53" s="136"/>
      <c r="E53" s="137"/>
      <c r="F53" s="140">
        <f t="shared" ref="F53:O53" si="8">SUM(F52,F41)</f>
        <v>11</v>
      </c>
      <c r="G53" s="140">
        <f t="shared" si="8"/>
        <v>11</v>
      </c>
      <c r="H53" s="140">
        <f t="shared" si="8"/>
        <v>13</v>
      </c>
      <c r="I53" s="140">
        <f t="shared" si="8"/>
        <v>13</v>
      </c>
      <c r="J53" s="140">
        <f t="shared" si="8"/>
        <v>12</v>
      </c>
      <c r="K53" s="140">
        <f t="shared" si="8"/>
        <v>12</v>
      </c>
      <c r="L53" s="140">
        <f t="shared" si="8"/>
        <v>13</v>
      </c>
      <c r="M53" s="140">
        <f t="shared" si="8"/>
        <v>13</v>
      </c>
      <c r="N53" s="140">
        <f t="shared" si="8"/>
        <v>7</v>
      </c>
      <c r="O53" s="140">
        <f t="shared" si="8"/>
        <v>7</v>
      </c>
      <c r="P53" s="141">
        <f>SUM(F53:O53)/2</f>
        <v>56</v>
      </c>
      <c r="Q53" s="23"/>
    </row>
    <row r="54" spans="1:25" ht="12.75" customHeight="1">
      <c r="B54" s="598" t="s">
        <v>113</v>
      </c>
      <c r="C54" s="464"/>
      <c r="D54" s="464"/>
      <c r="E54" s="465"/>
      <c r="F54" s="108">
        <v>11</v>
      </c>
      <c r="G54" s="108">
        <v>11</v>
      </c>
      <c r="H54" s="108">
        <v>13</v>
      </c>
      <c r="I54" s="108">
        <v>13</v>
      </c>
      <c r="J54" s="108">
        <v>12</v>
      </c>
      <c r="K54" s="108">
        <v>12</v>
      </c>
      <c r="L54" s="108">
        <v>13</v>
      </c>
      <c r="M54" s="108">
        <v>13</v>
      </c>
      <c r="N54" s="140">
        <v>7</v>
      </c>
      <c r="O54" s="140">
        <v>7</v>
      </c>
      <c r="P54" s="141">
        <f>SUM(F54:M54)/2+N54</f>
        <v>56</v>
      </c>
      <c r="Q54" s="23"/>
      <c r="R54" t="s">
        <v>111</v>
      </c>
    </row>
    <row r="55" spans="1:25" ht="12.75" customHeight="1">
      <c r="B55" s="600" t="s">
        <v>115</v>
      </c>
      <c r="C55" s="464"/>
      <c r="D55" s="464"/>
      <c r="E55" s="465"/>
      <c r="F55" s="147"/>
      <c r="G55" s="8"/>
      <c r="H55" s="8"/>
      <c r="I55" s="8"/>
      <c r="J55" s="8"/>
      <c r="K55" s="8" t="s">
        <v>147</v>
      </c>
      <c r="L55" s="8"/>
      <c r="M55" s="8"/>
      <c r="N55" s="8" t="s">
        <v>149</v>
      </c>
      <c r="O55" s="8"/>
      <c r="P55" s="18">
        <f>COUNTA(F55:O55)</f>
        <v>2</v>
      </c>
      <c r="Q55" s="23"/>
    </row>
    <row r="56" spans="1:25" ht="12.75" customHeight="1">
      <c r="A56" s="5"/>
      <c r="B56" s="149" t="s">
        <v>116</v>
      </c>
      <c r="C56" s="151"/>
      <c r="D56" s="153"/>
      <c r="E56" s="154"/>
      <c r="F56" s="156">
        <f t="shared" ref="F56:O56" si="9">F28+F53</f>
        <v>33</v>
      </c>
      <c r="G56" s="156">
        <f t="shared" si="9"/>
        <v>33</v>
      </c>
      <c r="H56" s="156">
        <f t="shared" si="9"/>
        <v>34</v>
      </c>
      <c r="I56" s="156">
        <f t="shared" si="9"/>
        <v>34</v>
      </c>
      <c r="J56" s="156">
        <f t="shared" si="9"/>
        <v>34</v>
      </c>
      <c r="K56" s="156">
        <f t="shared" si="9"/>
        <v>34</v>
      </c>
      <c r="L56" s="156">
        <f t="shared" si="9"/>
        <v>33</v>
      </c>
      <c r="M56" s="156">
        <f t="shared" si="9"/>
        <v>33</v>
      </c>
      <c r="N56" s="156">
        <f t="shared" si="9"/>
        <v>25</v>
      </c>
      <c r="O56" s="156">
        <f t="shared" si="9"/>
        <v>25</v>
      </c>
      <c r="P56" s="157">
        <f>SUM(F56:O56)</f>
        <v>318</v>
      </c>
      <c r="Q56" s="23"/>
      <c r="R56" s="5"/>
      <c r="S56" s="5"/>
      <c r="T56" s="5"/>
      <c r="U56" s="5"/>
      <c r="V56" s="5"/>
      <c r="W56" s="5"/>
      <c r="X56" s="5"/>
      <c r="Y56" s="5"/>
    </row>
    <row r="57" spans="1:25" ht="29.25" customHeight="1">
      <c r="B57" s="599" t="s">
        <v>59</v>
      </c>
      <c r="C57" s="464"/>
      <c r="D57" s="464"/>
      <c r="E57" s="465"/>
      <c r="F57" s="156">
        <f t="shared" ref="F57:O57" si="10">F56+F32</f>
        <v>34</v>
      </c>
      <c r="G57" s="156">
        <f t="shared" si="10"/>
        <v>34</v>
      </c>
      <c r="H57" s="156">
        <f t="shared" si="10"/>
        <v>35</v>
      </c>
      <c r="I57" s="156">
        <f t="shared" si="10"/>
        <v>35</v>
      </c>
      <c r="J57" s="156">
        <f t="shared" si="10"/>
        <v>36</v>
      </c>
      <c r="K57" s="156">
        <f t="shared" si="10"/>
        <v>36</v>
      </c>
      <c r="L57" s="156">
        <f t="shared" si="10"/>
        <v>35</v>
      </c>
      <c r="M57" s="156">
        <f t="shared" si="10"/>
        <v>35</v>
      </c>
      <c r="N57" s="156">
        <f t="shared" si="10"/>
        <v>27</v>
      </c>
      <c r="O57" s="156">
        <f t="shared" si="10"/>
        <v>27</v>
      </c>
      <c r="P57" s="39">
        <f>SUM(F57:O57)/2</f>
        <v>167</v>
      </c>
      <c r="Q57" s="23"/>
    </row>
    <row r="58" spans="1:25" ht="25.5" customHeight="1">
      <c r="B58" s="595"/>
      <c r="C58" s="504" t="s">
        <v>300</v>
      </c>
      <c r="D58" s="596" t="s">
        <v>118</v>
      </c>
      <c r="E58" s="465"/>
      <c r="F58" s="160">
        <v>1</v>
      </c>
      <c r="G58" s="160">
        <v>1</v>
      </c>
      <c r="H58" s="160">
        <v>1</v>
      </c>
      <c r="I58" s="160">
        <v>1</v>
      </c>
      <c r="J58" s="160"/>
      <c r="K58" s="160"/>
      <c r="L58" s="160"/>
      <c r="M58" s="160"/>
      <c r="N58" s="160">
        <v>1</v>
      </c>
      <c r="O58" s="160">
        <v>1</v>
      </c>
      <c r="P58" s="586">
        <f>SUM(F58:O59)/2</f>
        <v>4</v>
      </c>
      <c r="Q58" s="23"/>
    </row>
    <row r="59" spans="1:25" ht="18.75" customHeight="1">
      <c r="B59" s="471"/>
      <c r="C59" s="471"/>
      <c r="D59" s="596" t="s">
        <v>39</v>
      </c>
      <c r="E59" s="465"/>
      <c r="F59" s="160"/>
      <c r="G59" s="160"/>
      <c r="H59" s="160"/>
      <c r="I59" s="160"/>
      <c r="J59" s="160"/>
      <c r="K59" s="160"/>
      <c r="L59" s="160"/>
      <c r="M59" s="160"/>
      <c r="N59" s="160">
        <v>1</v>
      </c>
      <c r="O59" s="160">
        <v>1</v>
      </c>
      <c r="P59" s="471"/>
      <c r="Q59" s="23"/>
    </row>
    <row r="60" spans="1:25" ht="12.75" customHeight="1">
      <c r="B60" s="25">
        <v>1</v>
      </c>
      <c r="C60" s="597" t="s">
        <v>119</v>
      </c>
      <c r="D60" s="464"/>
      <c r="E60" s="465"/>
      <c r="F60" s="161">
        <v>2</v>
      </c>
      <c r="G60" s="161">
        <v>2</v>
      </c>
      <c r="H60" s="161">
        <v>2</v>
      </c>
      <c r="I60" s="161">
        <v>2</v>
      </c>
      <c r="J60" s="161">
        <v>2</v>
      </c>
      <c r="K60" s="161">
        <v>2</v>
      </c>
      <c r="L60" s="161">
        <v>2</v>
      </c>
      <c r="M60" s="161">
        <v>2</v>
      </c>
      <c r="N60" s="161">
        <v>2</v>
      </c>
      <c r="O60" s="161">
        <v>2</v>
      </c>
      <c r="P60" s="162" t="s">
        <v>140</v>
      </c>
      <c r="Q60" s="5"/>
    </row>
    <row r="61" spans="1:25" ht="12.75" customHeight="1">
      <c r="B61" s="25">
        <v>2</v>
      </c>
      <c r="C61" s="592" t="s">
        <v>121</v>
      </c>
      <c r="D61" s="464"/>
      <c r="E61" s="465"/>
      <c r="F61" s="161">
        <v>0.5</v>
      </c>
      <c r="G61" s="161"/>
      <c r="H61" s="161">
        <v>0.5</v>
      </c>
      <c r="I61" s="161"/>
      <c r="J61" s="161">
        <v>0.5</v>
      </c>
      <c r="K61" s="161"/>
      <c r="L61" s="161"/>
      <c r="M61" s="164"/>
      <c r="N61" s="164"/>
      <c r="O61" s="164"/>
      <c r="P61" s="162" t="s">
        <v>140</v>
      </c>
      <c r="Q61" s="5"/>
    </row>
    <row r="62" spans="1:25" ht="12.75" customHeight="1">
      <c r="B62" s="25">
        <v>3</v>
      </c>
      <c r="C62" s="592" t="s">
        <v>122</v>
      </c>
      <c r="D62" s="464"/>
      <c r="E62" s="465"/>
      <c r="F62" s="161"/>
      <c r="G62" s="161"/>
      <c r="H62" s="161"/>
      <c r="I62" s="161"/>
      <c r="J62" s="161"/>
      <c r="K62" s="161"/>
      <c r="L62" s="161"/>
      <c r="M62" s="164"/>
      <c r="N62" s="164"/>
      <c r="O62" s="164"/>
      <c r="P62" s="162" t="s">
        <v>140</v>
      </c>
      <c r="Q62" s="5"/>
    </row>
    <row r="63" spans="1:25" ht="12.75" customHeight="1">
      <c r="B63" s="25">
        <v>4</v>
      </c>
      <c r="C63" s="592" t="s">
        <v>123</v>
      </c>
      <c r="D63" s="464"/>
      <c r="E63" s="465"/>
      <c r="F63" s="161"/>
      <c r="G63" s="161"/>
      <c r="H63" s="161"/>
      <c r="I63" s="161"/>
      <c r="J63" s="161"/>
      <c r="K63" s="161"/>
      <c r="L63" s="161"/>
      <c r="M63" s="164"/>
      <c r="N63" s="164"/>
      <c r="O63" s="164"/>
      <c r="P63" s="162" t="s">
        <v>140</v>
      </c>
      <c r="Q63" s="5"/>
    </row>
    <row r="64" spans="1:25" ht="12.75" customHeight="1">
      <c r="B64" s="25">
        <v>5</v>
      </c>
      <c r="C64" s="592" t="s">
        <v>124</v>
      </c>
      <c r="D64" s="464"/>
      <c r="E64" s="465"/>
      <c r="F64" s="161"/>
      <c r="G64" s="161"/>
      <c r="H64" s="161"/>
      <c r="I64" s="161"/>
      <c r="J64" s="161"/>
      <c r="K64" s="161"/>
      <c r="L64" s="161"/>
      <c r="M64" s="164"/>
      <c r="N64" s="164"/>
      <c r="O64" s="164"/>
      <c r="P64" s="162" t="s">
        <v>140</v>
      </c>
      <c r="Q64" s="5"/>
    </row>
    <row r="65" spans="1:25" ht="12.75" customHeight="1">
      <c r="B65" s="25">
        <v>6</v>
      </c>
      <c r="C65" s="592" t="s">
        <v>125</v>
      </c>
      <c r="D65" s="464"/>
      <c r="E65" s="465"/>
      <c r="F65" s="161"/>
      <c r="G65" s="161"/>
      <c r="H65" s="161"/>
      <c r="I65" s="161"/>
      <c r="J65" s="161"/>
      <c r="K65" s="161"/>
      <c r="L65" s="161"/>
      <c r="M65" s="164"/>
      <c r="N65" s="164"/>
      <c r="O65" s="164"/>
      <c r="P65" s="162" t="s">
        <v>140</v>
      </c>
      <c r="Q65" s="5"/>
    </row>
    <row r="66" spans="1:25" ht="12.75" customHeight="1">
      <c r="B66" s="25">
        <v>7</v>
      </c>
      <c r="C66" s="592" t="s">
        <v>126</v>
      </c>
      <c r="D66" s="464"/>
      <c r="E66" s="465"/>
      <c r="F66" s="161"/>
      <c r="G66" s="161"/>
      <c r="H66" s="161"/>
      <c r="I66" s="161"/>
      <c r="J66" s="161"/>
      <c r="K66" s="161"/>
      <c r="L66" s="161"/>
      <c r="M66" s="164"/>
      <c r="N66" s="164"/>
      <c r="O66" s="164"/>
      <c r="P66" s="162" t="s">
        <v>140</v>
      </c>
      <c r="Q66" s="5"/>
    </row>
    <row r="67" spans="1:25" ht="12.75" customHeight="1">
      <c r="B67" s="25">
        <v>8</v>
      </c>
      <c r="C67" s="592" t="s">
        <v>127</v>
      </c>
      <c r="D67" s="464"/>
      <c r="E67" s="465"/>
      <c r="F67" s="161"/>
      <c r="G67" s="161"/>
      <c r="H67" s="161"/>
      <c r="I67" s="161"/>
      <c r="J67" s="161"/>
      <c r="K67" s="161"/>
      <c r="L67" s="161"/>
      <c r="M67" s="164"/>
      <c r="N67" s="164"/>
      <c r="O67" s="164"/>
      <c r="P67" s="162" t="s">
        <v>140</v>
      </c>
      <c r="Q67" s="5"/>
    </row>
    <row r="68" spans="1:25" ht="12.75" customHeight="1">
      <c r="B68" s="25">
        <v>9</v>
      </c>
      <c r="C68" s="592" t="s">
        <v>128</v>
      </c>
      <c r="D68" s="464"/>
      <c r="E68" s="465"/>
      <c r="F68" s="161" t="s">
        <v>129</v>
      </c>
      <c r="G68" s="161"/>
      <c r="H68" s="161"/>
      <c r="I68" s="161"/>
      <c r="J68" s="161"/>
      <c r="K68" s="161"/>
      <c r="L68" s="161"/>
      <c r="M68" s="164"/>
      <c r="N68" s="164"/>
      <c r="O68" s="164" t="s">
        <v>129</v>
      </c>
      <c r="P68" s="162" t="s">
        <v>140</v>
      </c>
      <c r="Q68" s="5"/>
    </row>
    <row r="69" spans="1:25" ht="12.75" customHeight="1">
      <c r="B69" s="25">
        <v>10</v>
      </c>
      <c r="C69" s="592" t="s">
        <v>131</v>
      </c>
      <c r="D69" s="464"/>
      <c r="E69" s="465"/>
      <c r="F69" s="161"/>
      <c r="G69" s="161"/>
      <c r="H69" s="161"/>
      <c r="I69" s="161"/>
      <c r="J69" s="161"/>
      <c r="K69" s="161"/>
      <c r="L69" s="161"/>
      <c r="M69" s="164"/>
      <c r="N69" s="164"/>
      <c r="O69" s="164"/>
      <c r="P69" s="162" t="s">
        <v>140</v>
      </c>
      <c r="Q69" s="5"/>
    </row>
    <row r="70" spans="1:25" ht="12.75" customHeight="1">
      <c r="A70" s="42"/>
      <c r="B70" s="601" t="s">
        <v>132</v>
      </c>
      <c r="C70" s="464"/>
      <c r="D70" s="464"/>
      <c r="E70" s="465"/>
      <c r="F70" s="156">
        <f t="shared" ref="F70:O70" si="11">SUM(F57:F69)</f>
        <v>37.5</v>
      </c>
      <c r="G70" s="156">
        <f t="shared" si="11"/>
        <v>37</v>
      </c>
      <c r="H70" s="156">
        <f t="shared" si="11"/>
        <v>38.5</v>
      </c>
      <c r="I70" s="156">
        <f t="shared" si="11"/>
        <v>38</v>
      </c>
      <c r="J70" s="156">
        <f t="shared" si="11"/>
        <v>38.5</v>
      </c>
      <c r="K70" s="156">
        <f t="shared" si="11"/>
        <v>38</v>
      </c>
      <c r="L70" s="156">
        <f t="shared" si="11"/>
        <v>37</v>
      </c>
      <c r="M70" s="156">
        <f t="shared" si="11"/>
        <v>37</v>
      </c>
      <c r="N70" s="156">
        <f t="shared" si="11"/>
        <v>31</v>
      </c>
      <c r="O70" s="156">
        <f t="shared" si="11"/>
        <v>31</v>
      </c>
      <c r="P70" s="157">
        <f>SUM(F70:O70)</f>
        <v>363.5</v>
      </c>
      <c r="Q70" s="42"/>
      <c r="R70" s="42"/>
      <c r="S70" s="42"/>
      <c r="T70" s="42"/>
      <c r="U70" s="42"/>
      <c r="V70" s="42"/>
      <c r="W70" s="42"/>
      <c r="X70" s="42"/>
      <c r="Y70" s="42"/>
    </row>
    <row r="71" spans="1:25" ht="12.75" customHeight="1">
      <c r="A71" s="42"/>
      <c r="B71" s="66"/>
      <c r="C71" s="520" t="s">
        <v>225</v>
      </c>
      <c r="D71" s="521"/>
      <c r="E71" s="68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42"/>
      <c r="R71" s="42"/>
      <c r="S71" s="42"/>
      <c r="T71" s="42"/>
      <c r="U71" s="42"/>
      <c r="V71" s="42"/>
      <c r="W71" s="42"/>
      <c r="X71" s="42"/>
      <c r="Y71" s="42"/>
    </row>
    <row r="72" spans="1:25" ht="12.75" customHeight="1">
      <c r="A72" s="42"/>
      <c r="B72" s="66"/>
      <c r="C72" s="42" t="s">
        <v>77</v>
      </c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</row>
    <row r="73" spans="1:25" ht="12.75" customHeight="1">
      <c r="C73" t="s">
        <v>137</v>
      </c>
      <c r="Q73" s="5"/>
    </row>
    <row r="74" spans="1:25" ht="12.75" customHeight="1">
      <c r="F74" s="486" t="s">
        <v>78</v>
      </c>
      <c r="G74" s="464"/>
      <c r="H74" s="464"/>
      <c r="I74" s="464"/>
      <c r="J74" s="464"/>
      <c r="K74" s="464"/>
      <c r="L74" s="464"/>
      <c r="M74" s="464"/>
      <c r="N74" s="464"/>
      <c r="O74" s="465"/>
      <c r="Q74" s="5"/>
    </row>
    <row r="75" spans="1:25" ht="12.75" customHeight="1">
      <c r="E75" s="5"/>
      <c r="F75" s="602">
        <v>34</v>
      </c>
      <c r="G75" s="465"/>
      <c r="H75" s="602">
        <v>35</v>
      </c>
      <c r="I75" s="465"/>
      <c r="J75" s="602">
        <v>36</v>
      </c>
      <c r="K75" s="465"/>
      <c r="L75" s="602">
        <v>35</v>
      </c>
      <c r="M75" s="465"/>
      <c r="N75" s="602">
        <v>27</v>
      </c>
      <c r="O75" s="465"/>
      <c r="Q75" s="5"/>
    </row>
    <row r="76" spans="1:25" ht="12.75" customHeight="1">
      <c r="E76" s="5"/>
      <c r="F76" s="23"/>
      <c r="G76" s="23"/>
      <c r="H76" s="23"/>
      <c r="I76" s="23"/>
      <c r="J76" s="23"/>
      <c r="K76" s="23"/>
      <c r="L76" s="23"/>
      <c r="M76" s="23"/>
      <c r="N76" s="23"/>
      <c r="O76" s="23"/>
      <c r="Q76" s="5"/>
    </row>
    <row r="77" spans="1:25" ht="12.75" customHeight="1">
      <c r="C77" s="15"/>
      <c r="D77" s="15"/>
      <c r="E77" s="5"/>
      <c r="Q77" s="5"/>
    </row>
    <row r="78" spans="1:25" ht="12.75" customHeight="1">
      <c r="C78" s="5"/>
      <c r="D78" s="5"/>
      <c r="E78" s="5"/>
      <c r="Q78" s="5"/>
    </row>
    <row r="79" spans="1:25" ht="12.75" customHeight="1">
      <c r="C79" s="5"/>
      <c r="D79" s="5"/>
      <c r="E79" s="5"/>
      <c r="Q79" s="5"/>
    </row>
    <row r="80" spans="1:25" ht="12.75" customHeight="1">
      <c r="C80" s="5"/>
      <c r="D80" s="5"/>
      <c r="E80" s="5"/>
      <c r="Q80" s="5"/>
    </row>
    <row r="81" spans="3:17" ht="12.75" customHeight="1">
      <c r="C81" s="5"/>
      <c r="D81" s="5"/>
      <c r="Q81" s="5"/>
    </row>
    <row r="82" spans="3:17" ht="12.75" customHeight="1">
      <c r="C82" s="5"/>
      <c r="D82" s="5"/>
      <c r="Q82" s="5"/>
    </row>
    <row r="83" spans="3:17" ht="12.75" customHeight="1">
      <c r="C83" s="5"/>
      <c r="D83" s="5"/>
      <c r="Q83" s="5"/>
    </row>
    <row r="84" spans="3:17" ht="12.75" customHeight="1">
      <c r="C84" s="5"/>
      <c r="D84" s="5"/>
      <c r="Q84" s="5"/>
    </row>
    <row r="85" spans="3:17" ht="12.75" customHeight="1">
      <c r="C85" s="5"/>
      <c r="D85" s="5"/>
      <c r="Q85" s="5"/>
    </row>
    <row r="86" spans="3:17" ht="12.75" customHeight="1">
      <c r="C86" s="5"/>
      <c r="D86" s="5"/>
      <c r="Q86" s="5"/>
    </row>
    <row r="87" spans="3:17" ht="12.75" customHeight="1">
      <c r="C87" s="5"/>
      <c r="D87" s="5"/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2.75" customHeight="1">
      <c r="Q272" s="5"/>
    </row>
    <row r="273" spans="17:17" ht="12.75" customHeight="1">
      <c r="Q273" s="5"/>
    </row>
    <row r="274" spans="17:17" ht="12.75" customHeight="1">
      <c r="Q274" s="5"/>
    </row>
    <row r="275" spans="17:17" ht="12.75" customHeight="1">
      <c r="Q275" s="5"/>
    </row>
    <row r="276" spans="17:17" ht="15.75" customHeight="1"/>
    <row r="277" spans="17:17" ht="15.75" customHeight="1"/>
    <row r="278" spans="17:17" ht="15.75" customHeight="1"/>
    <row r="279" spans="17:17" ht="15.75" customHeight="1"/>
    <row r="280" spans="17:17" ht="15.75" customHeight="1"/>
    <row r="281" spans="17:17" ht="15.75" customHeight="1"/>
    <row r="282" spans="17:17" ht="15.75" customHeight="1"/>
    <row r="283" spans="17:17" ht="15.75" customHeight="1"/>
    <row r="284" spans="17:17" ht="15.75" customHeight="1"/>
    <row r="285" spans="17:17" ht="15.75" customHeight="1"/>
    <row r="286" spans="17:17" ht="15.75" customHeight="1"/>
    <row r="287" spans="17:17" ht="15.75" customHeight="1"/>
    <row r="288" spans="17:1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64">
    <mergeCell ref="C71:D71"/>
    <mergeCell ref="X10:Y10"/>
    <mergeCell ref="S11:V11"/>
    <mergeCell ref="N11:O11"/>
    <mergeCell ref="P10:P11"/>
    <mergeCell ref="F10:O10"/>
    <mergeCell ref="F11:G11"/>
    <mergeCell ref="H11:I11"/>
    <mergeCell ref="B32:E32"/>
    <mergeCell ref="B33:B34"/>
    <mergeCell ref="B54:E54"/>
    <mergeCell ref="B55:E55"/>
    <mergeCell ref="B58:B59"/>
    <mergeCell ref="B57:E57"/>
    <mergeCell ref="D58:E58"/>
    <mergeCell ref="D59:E59"/>
    <mergeCell ref="L11:M11"/>
    <mergeCell ref="J11:K11"/>
    <mergeCell ref="B10:B11"/>
    <mergeCell ref="F75:G75"/>
    <mergeCell ref="H75:I75"/>
    <mergeCell ref="C65:E65"/>
    <mergeCell ref="C64:E64"/>
    <mergeCell ref="J75:K75"/>
    <mergeCell ref="C67:E67"/>
    <mergeCell ref="C68:E68"/>
    <mergeCell ref="C69:E69"/>
    <mergeCell ref="F74:O74"/>
    <mergeCell ref="B70:E70"/>
    <mergeCell ref="C66:E66"/>
    <mergeCell ref="L75:M75"/>
    <mergeCell ref="N75:O75"/>
    <mergeCell ref="C10:C11"/>
    <mergeCell ref="E10:E11"/>
    <mergeCell ref="C24:D24"/>
    <mergeCell ref="C18:E18"/>
    <mergeCell ref="C15:E15"/>
    <mergeCell ref="Q13:Q14"/>
    <mergeCell ref="Q19:Q22"/>
    <mergeCell ref="P58:P59"/>
    <mergeCell ref="C61:E61"/>
    <mergeCell ref="C62:E62"/>
    <mergeCell ref="C33:D34"/>
    <mergeCell ref="C35:D35"/>
    <mergeCell ref="C37:D37"/>
    <mergeCell ref="C36:D36"/>
    <mergeCell ref="C38:D38"/>
    <mergeCell ref="C40:D40"/>
    <mergeCell ref="C39:D39"/>
    <mergeCell ref="C42:D43"/>
    <mergeCell ref="C49:D49"/>
    <mergeCell ref="C50:D51"/>
    <mergeCell ref="C46:D46"/>
    <mergeCell ref="C60:E60"/>
    <mergeCell ref="B29:P29"/>
    <mergeCell ref="B28:E28"/>
    <mergeCell ref="B42:B43"/>
    <mergeCell ref="C63:E63"/>
    <mergeCell ref="C47:D47"/>
    <mergeCell ref="C45:D45"/>
    <mergeCell ref="C58:C59"/>
    <mergeCell ref="B50:B51"/>
    <mergeCell ref="C44:D44"/>
    <mergeCell ref="C48:D48"/>
  </mergeCells>
  <conditionalFormatting sqref="E77 C79:D79">
    <cfRule type="cellIs" dxfId="325" priority="1" operator="greaterThan">
      <formula>0</formula>
    </cfRule>
  </conditionalFormatting>
  <conditionalFormatting sqref="V13">
    <cfRule type="cellIs" dxfId="324" priority="2" operator="lessThan">
      <formula>$U$13</formula>
    </cfRule>
  </conditionalFormatting>
  <conditionalFormatting sqref="V14">
    <cfRule type="cellIs" dxfId="323" priority="3" operator="lessThan">
      <formula>$U$14</formula>
    </cfRule>
  </conditionalFormatting>
  <conditionalFormatting sqref="V16">
    <cfRule type="cellIs" dxfId="322" priority="4" operator="lessThan">
      <formula>$U$16</formula>
    </cfRule>
  </conditionalFormatting>
  <conditionalFormatting sqref="F52:O52">
    <cfRule type="cellIs" dxfId="321" priority="5" operator="lessThan">
      <formula>$F$41/2</formula>
    </cfRule>
  </conditionalFormatting>
  <conditionalFormatting sqref="P55">
    <cfRule type="cellIs" dxfId="320" priority="6" operator="lessThan">
      <formula>#REF!</formula>
    </cfRule>
  </conditionalFormatting>
  <conditionalFormatting sqref="P55">
    <cfRule type="cellIs" dxfId="319" priority="7" operator="greaterThan">
      <formula>#REF!</formula>
    </cfRule>
  </conditionalFormatting>
  <conditionalFormatting sqref="F57">
    <cfRule type="cellIs" dxfId="318" priority="8" operator="lessThan">
      <formula>$F$75</formula>
    </cfRule>
  </conditionalFormatting>
  <conditionalFormatting sqref="F57">
    <cfRule type="cellIs" dxfId="317" priority="9" operator="greaterThan">
      <formula>$F$75</formula>
    </cfRule>
  </conditionalFormatting>
  <conditionalFormatting sqref="G57">
    <cfRule type="cellIs" dxfId="316" priority="10" operator="lessThan">
      <formula>$F$75</formula>
    </cfRule>
  </conditionalFormatting>
  <conditionalFormatting sqref="G57">
    <cfRule type="cellIs" dxfId="315" priority="11" operator="greaterThan">
      <formula>$F$75</formula>
    </cfRule>
  </conditionalFormatting>
  <conditionalFormatting sqref="H75">
    <cfRule type="cellIs" dxfId="314" priority="12" operator="greaterThan">
      <formula>$H$75</formula>
    </cfRule>
  </conditionalFormatting>
  <conditionalFormatting sqref="H57">
    <cfRule type="cellIs" dxfId="313" priority="13" operator="lessThan">
      <formula>$H$75</formula>
    </cfRule>
  </conditionalFormatting>
  <conditionalFormatting sqref="H57">
    <cfRule type="cellIs" dxfId="312" priority="14" operator="greaterThan">
      <formula>$H$75</formula>
    </cfRule>
  </conditionalFormatting>
  <conditionalFormatting sqref="I57">
    <cfRule type="cellIs" dxfId="311" priority="15" operator="lessThan">
      <formula>$H$75</formula>
    </cfRule>
  </conditionalFormatting>
  <conditionalFormatting sqref="I57">
    <cfRule type="cellIs" dxfId="310" priority="16" operator="greaterThan">
      <formula>$H$75</formula>
    </cfRule>
  </conditionalFormatting>
  <conditionalFormatting sqref="J57">
    <cfRule type="cellIs" dxfId="309" priority="17" operator="lessThan">
      <formula>$J$75</formula>
    </cfRule>
  </conditionalFormatting>
  <conditionalFormatting sqref="J57">
    <cfRule type="cellIs" dxfId="308" priority="18" operator="greaterThan">
      <formula>$J$75</formula>
    </cfRule>
  </conditionalFormatting>
  <conditionalFormatting sqref="K57">
    <cfRule type="cellIs" dxfId="307" priority="19" operator="lessThan">
      <formula>$J$75</formula>
    </cfRule>
  </conditionalFormatting>
  <conditionalFormatting sqref="K57">
    <cfRule type="cellIs" dxfId="306" priority="20" operator="greaterThan">
      <formula>$J$75</formula>
    </cfRule>
  </conditionalFormatting>
  <conditionalFormatting sqref="L57">
    <cfRule type="cellIs" dxfId="305" priority="21" operator="lessThan">
      <formula>$L$75</formula>
    </cfRule>
  </conditionalFormatting>
  <conditionalFormatting sqref="L57">
    <cfRule type="cellIs" dxfId="304" priority="22" operator="greaterThan">
      <formula>$L$75</formula>
    </cfRule>
  </conditionalFormatting>
  <conditionalFormatting sqref="M57">
    <cfRule type="cellIs" dxfId="303" priority="23" operator="lessThan">
      <formula>$L$75</formula>
    </cfRule>
  </conditionalFormatting>
  <conditionalFormatting sqref="M57">
    <cfRule type="cellIs" dxfId="302" priority="24" operator="greaterThan">
      <formula>$L$75</formula>
    </cfRule>
  </conditionalFormatting>
  <conditionalFormatting sqref="N57">
    <cfRule type="cellIs" dxfId="301" priority="25" operator="lessThan">
      <formula>$N$75</formula>
    </cfRule>
  </conditionalFormatting>
  <conditionalFormatting sqref="N57">
    <cfRule type="cellIs" dxfId="300" priority="26" operator="greaterThan">
      <formula>$N$75</formula>
    </cfRule>
  </conditionalFormatting>
  <conditionalFormatting sqref="O57">
    <cfRule type="cellIs" dxfId="299" priority="27" operator="lessThan">
      <formula>$N$75</formula>
    </cfRule>
  </conditionalFormatting>
  <conditionalFormatting sqref="O57">
    <cfRule type="cellIs" dxfId="298" priority="28" operator="greaterThan">
      <formula>$N$75</formula>
    </cfRule>
  </conditionalFormatting>
  <conditionalFormatting sqref="N54:O54">
    <cfRule type="cellIs" dxfId="297" priority="29" operator="lessThan">
      <formula>#REF!</formula>
    </cfRule>
  </conditionalFormatting>
  <conditionalFormatting sqref="N54:O54">
    <cfRule type="cellIs" dxfId="296" priority="30" operator="greaterThan">
      <formula>#REF!</formula>
    </cfRule>
  </conditionalFormatting>
  <conditionalFormatting sqref="H53">
    <cfRule type="cellIs" dxfId="295" priority="31" operator="lessThan">
      <formula>$H$54</formula>
    </cfRule>
  </conditionalFormatting>
  <conditionalFormatting sqref="H53">
    <cfRule type="cellIs" dxfId="294" priority="32" operator="greaterThan">
      <formula>$H$54</formula>
    </cfRule>
  </conditionalFormatting>
  <conditionalFormatting sqref="I53">
    <cfRule type="cellIs" dxfId="293" priority="33" operator="lessThan">
      <formula>$I$54</formula>
    </cfRule>
  </conditionalFormatting>
  <conditionalFormatting sqref="I53">
    <cfRule type="cellIs" dxfId="292" priority="34" operator="greaterThan">
      <formula>$I$54</formula>
    </cfRule>
  </conditionalFormatting>
  <conditionalFormatting sqref="J53">
    <cfRule type="cellIs" dxfId="291" priority="35" operator="lessThan">
      <formula>$J$54</formula>
    </cfRule>
  </conditionalFormatting>
  <conditionalFormatting sqref="J53">
    <cfRule type="cellIs" dxfId="290" priority="36" operator="greaterThan">
      <formula>$J$54</formula>
    </cfRule>
  </conditionalFormatting>
  <conditionalFormatting sqref="K53">
    <cfRule type="cellIs" dxfId="289" priority="37" operator="lessThan">
      <formula>$K$54</formula>
    </cfRule>
  </conditionalFormatting>
  <conditionalFormatting sqref="K53">
    <cfRule type="cellIs" dxfId="288" priority="38" operator="greaterThan">
      <formula>$K$54</formula>
    </cfRule>
  </conditionalFormatting>
  <conditionalFormatting sqref="L53">
    <cfRule type="cellIs" dxfId="287" priority="39" operator="lessThan">
      <formula>$L$54</formula>
    </cfRule>
  </conditionalFormatting>
  <conditionalFormatting sqref="L53">
    <cfRule type="cellIs" dxfId="286" priority="40" operator="greaterThan">
      <formula>$L$54</formula>
    </cfRule>
  </conditionalFormatting>
  <conditionalFormatting sqref="M53">
    <cfRule type="cellIs" dxfId="285" priority="41" operator="lessThan">
      <formula>$M$54</formula>
    </cfRule>
  </conditionalFormatting>
  <conditionalFormatting sqref="M53">
    <cfRule type="cellIs" dxfId="284" priority="42" operator="greaterThan">
      <formula>$M$54</formula>
    </cfRule>
  </conditionalFormatting>
  <conditionalFormatting sqref="N53">
    <cfRule type="cellIs" dxfId="283" priority="43" operator="lessThan">
      <formula>$N$54</formula>
    </cfRule>
  </conditionalFormatting>
  <conditionalFormatting sqref="N53">
    <cfRule type="cellIs" dxfId="282" priority="44" operator="greaterThan">
      <formula>$N$54</formula>
    </cfRule>
  </conditionalFormatting>
  <conditionalFormatting sqref="O53">
    <cfRule type="cellIs" dxfId="281" priority="45" operator="lessThan">
      <formula>$O$54</formula>
    </cfRule>
  </conditionalFormatting>
  <conditionalFormatting sqref="O53">
    <cfRule type="cellIs" dxfId="280" priority="46" operator="greaterThan">
      <formula>$O$54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E33:E40 F55:O55 E42:E51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$Y$13:$Y$16</formula1>
    </dataValidation>
    <dataValidation type="list" allowBlank="1" showErrorMessage="1" sqref="C30:C31">
      <formula1>$Y$12:$Y$20</formula1>
    </dataValidation>
  </dataValidations>
  <printOptions horizontalCentered="1"/>
  <pageMargins left="0" right="0" top="0.39370078740157483" bottom="0.78740157480314965" header="0" footer="0"/>
  <pageSetup paperSize="9" scale="3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80" zoomScaleNormal="80" workbookViewId="0">
      <pane ySplit="11" topLeftCell="A12" activePane="bottomLeft" state="frozen"/>
      <selection pane="bottomLeft" activeCell="E46" sqref="E46"/>
    </sheetView>
  </sheetViews>
  <sheetFormatPr defaultColWidth="14.44140625" defaultRowHeight="15" customHeight="1"/>
  <cols>
    <col min="1" max="1" width="21.44140625" customWidth="1"/>
    <col min="2" max="2" width="3.44140625" customWidth="1"/>
    <col min="3" max="3" width="31.5546875" customWidth="1"/>
    <col min="4" max="4" width="10.6640625" customWidth="1"/>
    <col min="5" max="5" width="11.77734375" customWidth="1"/>
    <col min="6" max="9" width="5.6640625" customWidth="1"/>
    <col min="10" max="10" width="5.44140625" customWidth="1"/>
    <col min="11" max="11" width="5.33203125" customWidth="1"/>
    <col min="12" max="13" width="5.6640625" customWidth="1"/>
    <col min="14" max="14" width="7.33203125" customWidth="1"/>
    <col min="15" max="15" width="5.6640625" customWidth="1"/>
    <col min="16" max="16" width="21.109375" customWidth="1"/>
    <col min="17" max="17" width="8" customWidth="1"/>
    <col min="18" max="19" width="8.6640625" customWidth="1"/>
    <col min="20" max="20" width="19.44140625" customWidth="1"/>
    <col min="21" max="22" width="14.33203125" customWidth="1"/>
    <col min="23" max="23" width="15.6640625" customWidth="1"/>
    <col min="24" max="24" width="40.109375" customWidth="1"/>
    <col min="25" max="25" width="24.5546875" customWidth="1"/>
  </cols>
  <sheetData>
    <row r="1" spans="1:25" ht="20.25" customHeight="1">
      <c r="B1" s="2" t="s">
        <v>1</v>
      </c>
      <c r="Q1" s="5"/>
    </row>
    <row r="2" spans="1:25" ht="12.75" customHeight="1">
      <c r="B2" s="11" t="s">
        <v>101</v>
      </c>
      <c r="C2" s="11"/>
      <c r="D2" s="13"/>
      <c r="E2" s="15"/>
      <c r="L2" s="15"/>
      <c r="M2" s="15"/>
      <c r="N2" s="15"/>
      <c r="O2" s="15"/>
      <c r="Q2" s="5"/>
    </row>
    <row r="3" spans="1:25" ht="12.75" customHeight="1">
      <c r="B3" s="6" t="s">
        <v>15</v>
      </c>
      <c r="L3" s="17"/>
      <c r="M3" s="17"/>
      <c r="N3" s="17"/>
      <c r="Q3" s="5"/>
    </row>
    <row r="4" spans="1:25" ht="12.75" customHeight="1">
      <c r="B4" s="6" t="s">
        <v>16</v>
      </c>
      <c r="L4" s="17"/>
      <c r="M4" s="17"/>
      <c r="N4" s="17"/>
      <c r="Q4" s="5"/>
    </row>
    <row r="5" spans="1:25" ht="12.75" customHeight="1">
      <c r="B5" s="6" t="s">
        <v>17</v>
      </c>
      <c r="D5" s="15" t="str">
        <f>IF($C$30=0," ",$C$30)</f>
        <v>język obcy nowożytny</v>
      </c>
      <c r="H5" s="15" t="str">
        <f>IF(C31=0," ",C31)</f>
        <v>matematyka</v>
      </c>
      <c r="L5" s="17"/>
      <c r="M5" s="17"/>
      <c r="N5" s="17"/>
      <c r="Q5" s="5"/>
    </row>
    <row r="6" spans="1:25" ht="12.75" customHeight="1">
      <c r="B6" s="6" t="s">
        <v>22</v>
      </c>
      <c r="D6" s="15"/>
      <c r="H6" s="15"/>
      <c r="L6" s="17"/>
      <c r="M6" s="17"/>
      <c r="N6" s="17"/>
      <c r="Q6" s="5"/>
    </row>
    <row r="7" spans="1:25" ht="12.75" customHeight="1">
      <c r="B7" s="6"/>
      <c r="C7" s="27" t="s">
        <v>104</v>
      </c>
      <c r="D7" s="102" t="s">
        <v>105</v>
      </c>
      <c r="H7" s="15"/>
      <c r="L7" s="17"/>
      <c r="M7" s="17"/>
      <c r="N7" s="17"/>
      <c r="Q7" s="5"/>
    </row>
    <row r="8" spans="1:25" ht="12.75" customHeight="1">
      <c r="B8" s="6"/>
      <c r="C8" s="27" t="s">
        <v>108</v>
      </c>
      <c r="D8" s="102" t="s">
        <v>109</v>
      </c>
      <c r="H8" s="15"/>
      <c r="L8" s="17"/>
      <c r="M8" s="17"/>
      <c r="N8" s="17"/>
      <c r="Q8" s="5"/>
    </row>
    <row r="9" spans="1:25" ht="12.75" customHeight="1">
      <c r="Q9" s="5"/>
    </row>
    <row r="10" spans="1:25" ht="24.75" customHeight="1">
      <c r="B10" s="586" t="s">
        <v>4</v>
      </c>
      <c r="C10" s="573" t="s">
        <v>5</v>
      </c>
      <c r="D10" s="56"/>
      <c r="E10" s="587"/>
      <c r="F10" s="493" t="s">
        <v>6</v>
      </c>
      <c r="G10" s="464"/>
      <c r="H10" s="464"/>
      <c r="I10" s="464"/>
      <c r="J10" s="464"/>
      <c r="K10" s="464"/>
      <c r="L10" s="464"/>
      <c r="M10" s="464"/>
      <c r="N10" s="464"/>
      <c r="O10" s="465"/>
      <c r="P10" s="572" t="s">
        <v>44</v>
      </c>
      <c r="Q10" s="7"/>
      <c r="X10" s="486" t="s">
        <v>7</v>
      </c>
      <c r="Y10" s="465"/>
    </row>
    <row r="11" spans="1:25" ht="25.5" customHeight="1">
      <c r="B11" s="471"/>
      <c r="C11" s="574"/>
      <c r="D11" s="57"/>
      <c r="E11" s="588"/>
      <c r="F11" s="493" t="s">
        <v>8</v>
      </c>
      <c r="G11" s="465"/>
      <c r="H11" s="493" t="s">
        <v>9</v>
      </c>
      <c r="I11" s="465"/>
      <c r="J11" s="493" t="s">
        <v>10</v>
      </c>
      <c r="K11" s="465"/>
      <c r="L11" s="493" t="s">
        <v>11</v>
      </c>
      <c r="M11" s="465"/>
      <c r="N11" s="484" t="s">
        <v>45</v>
      </c>
      <c r="O11" s="465"/>
      <c r="P11" s="471"/>
      <c r="Q11" s="7"/>
      <c r="S11" s="486" t="s">
        <v>46</v>
      </c>
      <c r="T11" s="464"/>
      <c r="U11" s="464"/>
      <c r="V11" s="465"/>
      <c r="X11" s="8" t="s">
        <v>47</v>
      </c>
      <c r="Y11" s="38" t="s">
        <v>48</v>
      </c>
    </row>
    <row r="12" spans="1:25" ht="12.75" customHeight="1">
      <c r="A12" s="9"/>
      <c r="B12" s="10">
        <v>1</v>
      </c>
      <c r="C12" s="58" t="s">
        <v>14</v>
      </c>
      <c r="D12" s="60"/>
      <c r="E12" s="70" t="str">
        <f>IF(C29="język obcy nowożytny","R","P")</f>
        <v>P</v>
      </c>
      <c r="F12" s="64">
        <v>3</v>
      </c>
      <c r="G12" s="64">
        <v>3</v>
      </c>
      <c r="H12" s="64">
        <v>3</v>
      </c>
      <c r="I12" s="64">
        <v>3</v>
      </c>
      <c r="J12" s="64">
        <v>3</v>
      </c>
      <c r="K12" s="64">
        <v>3</v>
      </c>
      <c r="L12" s="64">
        <v>3</v>
      </c>
      <c r="M12" s="64">
        <v>3</v>
      </c>
      <c r="N12" s="64">
        <v>4</v>
      </c>
      <c r="O12" s="64">
        <v>4</v>
      </c>
      <c r="P12" s="21">
        <f t="shared" ref="P12:P28" si="0">SUM(F12:O12)/2</f>
        <v>16</v>
      </c>
      <c r="Q12" s="23"/>
      <c r="S12" s="25"/>
      <c r="T12" s="25" t="s">
        <v>50</v>
      </c>
      <c r="U12" s="25" t="s">
        <v>51</v>
      </c>
      <c r="V12" s="25" t="s">
        <v>52</v>
      </c>
      <c r="X12" s="25"/>
      <c r="Y12" s="25"/>
    </row>
    <row r="13" spans="1:25" ht="12.75" customHeight="1">
      <c r="A13" s="9"/>
      <c r="B13" s="10">
        <v>2</v>
      </c>
      <c r="C13" s="58" t="s">
        <v>24</v>
      </c>
      <c r="D13" s="48" t="s">
        <v>53</v>
      </c>
      <c r="E13" s="70" t="str">
        <f>IF(C30="język obcy nowożytny","R","P")</f>
        <v>R</v>
      </c>
      <c r="F13" s="64">
        <v>2</v>
      </c>
      <c r="G13" s="64">
        <v>2</v>
      </c>
      <c r="H13" s="64">
        <v>2</v>
      </c>
      <c r="I13" s="64">
        <v>2</v>
      </c>
      <c r="J13" s="64">
        <v>2</v>
      </c>
      <c r="K13" s="64">
        <v>2</v>
      </c>
      <c r="L13" s="64">
        <v>3</v>
      </c>
      <c r="M13" s="64">
        <v>3</v>
      </c>
      <c r="N13" s="64">
        <v>3</v>
      </c>
      <c r="O13" s="64">
        <v>3</v>
      </c>
      <c r="P13" s="21">
        <f t="shared" si="0"/>
        <v>12</v>
      </c>
      <c r="Q13" s="470">
        <f>SUM(P13:P14)</f>
        <v>20</v>
      </c>
      <c r="S13" s="25" t="s">
        <v>55</v>
      </c>
      <c r="T13" s="51" t="s">
        <v>104</v>
      </c>
      <c r="U13" s="18">
        <v>650</v>
      </c>
      <c r="V13" s="18" t="e">
        <f>SUMIF($E$33:$E$39,$T13,#REF!)+SUMIF($E$41:$E$48,$T13,#REF!)</f>
        <v>#REF!</v>
      </c>
      <c r="X13" s="25" t="s">
        <v>14</v>
      </c>
      <c r="Y13" s="25" t="s">
        <v>24</v>
      </c>
    </row>
    <row r="14" spans="1:25" ht="12.75" customHeight="1">
      <c r="A14" s="9"/>
      <c r="B14" s="10">
        <v>3</v>
      </c>
      <c r="C14" s="58" t="s">
        <v>56</v>
      </c>
      <c r="D14" s="48" t="s">
        <v>57</v>
      </c>
      <c r="E14" s="70" t="s">
        <v>49</v>
      </c>
      <c r="F14" s="64">
        <v>2</v>
      </c>
      <c r="G14" s="64">
        <v>2</v>
      </c>
      <c r="H14" s="64">
        <v>2</v>
      </c>
      <c r="I14" s="64">
        <v>2</v>
      </c>
      <c r="J14" s="64">
        <v>2</v>
      </c>
      <c r="K14" s="64">
        <v>2</v>
      </c>
      <c r="L14" s="64">
        <v>1</v>
      </c>
      <c r="M14" s="64">
        <v>1</v>
      </c>
      <c r="N14" s="64">
        <v>1</v>
      </c>
      <c r="O14" s="64">
        <v>1</v>
      </c>
      <c r="P14" s="21">
        <f t="shared" si="0"/>
        <v>8</v>
      </c>
      <c r="Q14" s="471"/>
      <c r="S14" s="25" t="s">
        <v>58</v>
      </c>
      <c r="T14" s="51" t="s">
        <v>108</v>
      </c>
      <c r="U14" s="18">
        <v>450</v>
      </c>
      <c r="V14" s="18" t="e">
        <f>SUMIF($E$33:$E$39,$T14,#REF!)+SUMIF($E$41:$E$48,$T14,#REF!)</f>
        <v>#REF!</v>
      </c>
      <c r="X14" s="25" t="s">
        <v>29</v>
      </c>
      <c r="Y14" s="25" t="s">
        <v>26</v>
      </c>
    </row>
    <row r="15" spans="1:25" ht="12.75" customHeight="1">
      <c r="A15" s="9"/>
      <c r="B15" s="10">
        <v>4</v>
      </c>
      <c r="C15" s="480" t="s">
        <v>306</v>
      </c>
      <c r="D15" s="464"/>
      <c r="E15" s="465"/>
      <c r="F15" s="64">
        <v>1</v>
      </c>
      <c r="G15" s="64">
        <v>1</v>
      </c>
      <c r="H15" s="64"/>
      <c r="I15" s="64"/>
      <c r="J15" s="64"/>
      <c r="K15" s="64"/>
      <c r="L15" s="64"/>
      <c r="M15" s="64"/>
      <c r="N15" s="64"/>
      <c r="O15" s="64"/>
      <c r="P15" s="21">
        <f t="shared" si="0"/>
        <v>1</v>
      </c>
      <c r="Q15" s="23"/>
      <c r="S15" s="716" t="s">
        <v>152</v>
      </c>
      <c r="T15" s="717" t="s">
        <v>327</v>
      </c>
      <c r="U15" s="716"/>
      <c r="X15" s="25" t="s">
        <v>30</v>
      </c>
      <c r="Y15" s="25" t="s">
        <v>31</v>
      </c>
    </row>
    <row r="16" spans="1:25" ht="12.75" customHeight="1">
      <c r="A16" s="9"/>
      <c r="B16" s="10">
        <v>5</v>
      </c>
      <c r="C16" s="58" t="s">
        <v>26</v>
      </c>
      <c r="D16" s="60"/>
      <c r="E16" s="70" t="str">
        <f>IF(OR($C$30=C16,$C$31=C16),"R","P")</f>
        <v>P</v>
      </c>
      <c r="F16" s="64">
        <v>2</v>
      </c>
      <c r="G16" s="64">
        <v>2</v>
      </c>
      <c r="H16" s="64">
        <v>2</v>
      </c>
      <c r="I16" s="64">
        <v>2</v>
      </c>
      <c r="J16" s="64">
        <v>2</v>
      </c>
      <c r="K16" s="64">
        <v>2</v>
      </c>
      <c r="L16" s="64">
        <v>1</v>
      </c>
      <c r="M16" s="64">
        <v>1</v>
      </c>
      <c r="N16" s="64">
        <v>1</v>
      </c>
      <c r="O16" s="64">
        <v>1</v>
      </c>
      <c r="P16" s="21">
        <f t="shared" si="0"/>
        <v>8</v>
      </c>
      <c r="Q16" s="23"/>
      <c r="S16" s="53"/>
      <c r="T16" s="54"/>
      <c r="U16" s="23"/>
      <c r="V16" s="23"/>
      <c r="X16" s="25" t="s">
        <v>33</v>
      </c>
      <c r="Y16" s="25" t="s">
        <v>34</v>
      </c>
    </row>
    <row r="17" spans="1:25" ht="12.75" customHeight="1">
      <c r="A17" s="9"/>
      <c r="B17" s="10">
        <v>6</v>
      </c>
      <c r="C17" s="58" t="s">
        <v>29</v>
      </c>
      <c r="D17" s="74"/>
      <c r="E17" s="70" t="str">
        <f>IF(OR($C$30=C17,$C$31=C17),"R","P")</f>
        <v>P</v>
      </c>
      <c r="F17" s="64"/>
      <c r="G17" s="64"/>
      <c r="H17" s="64"/>
      <c r="I17" s="64"/>
      <c r="J17" s="64"/>
      <c r="K17" s="64"/>
      <c r="L17" s="64">
        <v>1</v>
      </c>
      <c r="M17" s="64">
        <v>1</v>
      </c>
      <c r="N17" s="64">
        <v>1</v>
      </c>
      <c r="O17" s="64">
        <v>1</v>
      </c>
      <c r="P17" s="21">
        <f t="shared" si="0"/>
        <v>2</v>
      </c>
      <c r="Q17" s="23"/>
      <c r="X17" s="25" t="s">
        <v>35</v>
      </c>
      <c r="Y17" s="25" t="s">
        <v>36</v>
      </c>
    </row>
    <row r="18" spans="1:25" ht="12.75" customHeight="1">
      <c r="A18" s="9"/>
      <c r="B18" s="10">
        <v>7</v>
      </c>
      <c r="C18" s="585" t="s">
        <v>32</v>
      </c>
      <c r="D18" s="464"/>
      <c r="E18" s="465"/>
      <c r="F18" s="64"/>
      <c r="G18" s="64"/>
      <c r="H18" s="64">
        <v>1</v>
      </c>
      <c r="I18" s="64">
        <v>1</v>
      </c>
      <c r="J18" s="64">
        <v>1</v>
      </c>
      <c r="K18" s="64">
        <v>1</v>
      </c>
      <c r="L18" s="64"/>
      <c r="M18" s="64"/>
      <c r="N18" s="64"/>
      <c r="O18" s="64"/>
      <c r="P18" s="21">
        <f t="shared" si="0"/>
        <v>2</v>
      </c>
      <c r="Q18" s="23"/>
      <c r="X18" s="25" t="s">
        <v>37</v>
      </c>
      <c r="Y18" s="25" t="s">
        <v>38</v>
      </c>
    </row>
    <row r="19" spans="1:25" ht="12.75" customHeight="1">
      <c r="A19" s="9"/>
      <c r="B19" s="10">
        <v>8</v>
      </c>
      <c r="C19" s="58" t="s">
        <v>31</v>
      </c>
      <c r="D19" s="60"/>
      <c r="E19" s="70" t="str">
        <f t="shared" ref="E19:E24" si="1">IF(OR($C$30=C19,$C$31=C19),"R","P")</f>
        <v>P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64"/>
      <c r="O19" s="64"/>
      <c r="P19" s="21">
        <f t="shared" si="0"/>
        <v>4</v>
      </c>
      <c r="Q19" s="470">
        <f>SUM(P19:P22)</f>
        <v>16</v>
      </c>
      <c r="X19" s="25"/>
      <c r="Y19" s="25" t="s">
        <v>39</v>
      </c>
    </row>
    <row r="20" spans="1:25" ht="12.75" customHeight="1">
      <c r="A20" s="9"/>
      <c r="B20" s="10">
        <v>9</v>
      </c>
      <c r="C20" s="58" t="s">
        <v>34</v>
      </c>
      <c r="D20" s="60"/>
      <c r="E20" s="70" t="str">
        <f t="shared" si="1"/>
        <v>P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64"/>
      <c r="O20" s="64"/>
      <c r="P20" s="21">
        <f t="shared" si="0"/>
        <v>4</v>
      </c>
      <c r="Q20" s="489"/>
      <c r="S20" t="s">
        <v>65</v>
      </c>
      <c r="X20" s="25"/>
      <c r="Y20" s="25" t="s">
        <v>40</v>
      </c>
    </row>
    <row r="21" spans="1:25" ht="12.75" customHeight="1">
      <c r="A21" s="9"/>
      <c r="B21" s="10">
        <v>10</v>
      </c>
      <c r="C21" s="58" t="s">
        <v>36</v>
      </c>
      <c r="D21" s="60"/>
      <c r="E21" s="70" t="str">
        <f t="shared" si="1"/>
        <v>P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64"/>
      <c r="O21" s="64"/>
      <c r="P21" s="21">
        <f t="shared" si="0"/>
        <v>4</v>
      </c>
      <c r="Q21" s="489"/>
      <c r="T21" s="15" t="s">
        <v>66</v>
      </c>
      <c r="U21" s="53" t="s">
        <v>67</v>
      </c>
      <c r="X21" s="5"/>
      <c r="Y21" s="5"/>
    </row>
    <row r="22" spans="1:25" ht="12.75" customHeight="1">
      <c r="A22" s="9"/>
      <c r="B22" s="10">
        <v>11</v>
      </c>
      <c r="C22" s="58" t="s">
        <v>38</v>
      </c>
      <c r="D22" s="60"/>
      <c r="E22" s="70" t="str">
        <f t="shared" si="1"/>
        <v>P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64"/>
      <c r="O22" s="64"/>
      <c r="P22" s="21">
        <f t="shared" si="0"/>
        <v>4</v>
      </c>
      <c r="Q22" s="471"/>
      <c r="T22" s="15" t="s">
        <v>53</v>
      </c>
      <c r="U22" s="53" t="s">
        <v>68</v>
      </c>
      <c r="X22" s="5"/>
      <c r="Y22" s="5"/>
    </row>
    <row r="23" spans="1:25" ht="12.75" customHeight="1">
      <c r="A23" s="9"/>
      <c r="B23" s="10">
        <v>12</v>
      </c>
      <c r="C23" s="58" t="s">
        <v>39</v>
      </c>
      <c r="D23" s="74"/>
      <c r="E23" s="70" t="str">
        <f t="shared" si="1"/>
        <v>R</v>
      </c>
      <c r="F23" s="64">
        <v>2</v>
      </c>
      <c r="G23" s="64">
        <v>2</v>
      </c>
      <c r="H23" s="64">
        <v>2</v>
      </c>
      <c r="I23" s="64">
        <v>2</v>
      </c>
      <c r="J23" s="64">
        <v>3</v>
      </c>
      <c r="K23" s="64">
        <v>3</v>
      </c>
      <c r="L23" s="64">
        <v>3</v>
      </c>
      <c r="M23" s="64">
        <v>3</v>
      </c>
      <c r="N23" s="64">
        <v>4</v>
      </c>
      <c r="O23" s="64">
        <v>4</v>
      </c>
      <c r="P23" s="21">
        <f t="shared" si="0"/>
        <v>14</v>
      </c>
      <c r="Q23" s="23"/>
      <c r="T23" s="15" t="s">
        <v>69</v>
      </c>
      <c r="U23" s="53" t="s">
        <v>70</v>
      </c>
    </row>
    <row r="24" spans="1:25" ht="12.75" customHeight="1">
      <c r="A24" s="9"/>
      <c r="B24" s="10">
        <v>13</v>
      </c>
      <c r="C24" s="585" t="s">
        <v>40</v>
      </c>
      <c r="D24" s="464"/>
      <c r="E24" s="70" t="str">
        <f t="shared" si="1"/>
        <v>P</v>
      </c>
      <c r="F24" s="64">
        <v>1</v>
      </c>
      <c r="G24" s="64">
        <v>1</v>
      </c>
      <c r="H24" s="64">
        <v>1</v>
      </c>
      <c r="I24" s="64">
        <v>1</v>
      </c>
      <c r="J24" s="64">
        <v>1</v>
      </c>
      <c r="K24" s="64">
        <v>1</v>
      </c>
      <c r="L24" s="64"/>
      <c r="M24" s="64"/>
      <c r="N24" s="64"/>
      <c r="O24" s="64"/>
      <c r="P24" s="21">
        <f t="shared" si="0"/>
        <v>3</v>
      </c>
      <c r="Q24" s="23"/>
      <c r="T24" s="15" t="s">
        <v>57</v>
      </c>
      <c r="U24" s="53" t="s">
        <v>71</v>
      </c>
    </row>
    <row r="25" spans="1:25" ht="12.75" customHeight="1">
      <c r="A25" s="9"/>
      <c r="B25" s="10">
        <v>14</v>
      </c>
      <c r="C25" s="58" t="s">
        <v>72</v>
      </c>
      <c r="D25" s="74"/>
      <c r="E25" s="70"/>
      <c r="F25" s="64">
        <v>3</v>
      </c>
      <c r="G25" s="64">
        <v>3</v>
      </c>
      <c r="H25" s="64">
        <v>3</v>
      </c>
      <c r="I25" s="64">
        <v>3</v>
      </c>
      <c r="J25" s="64">
        <v>3</v>
      </c>
      <c r="K25" s="64">
        <v>3</v>
      </c>
      <c r="L25" s="64">
        <v>3</v>
      </c>
      <c r="M25" s="64">
        <v>3</v>
      </c>
      <c r="N25" s="64">
        <v>3</v>
      </c>
      <c r="O25" s="64">
        <v>3</v>
      </c>
      <c r="P25" s="21">
        <f t="shared" si="0"/>
        <v>15</v>
      </c>
      <c r="Q25" s="23"/>
    </row>
    <row r="26" spans="1:25" ht="12.75" customHeight="1">
      <c r="A26" s="9"/>
      <c r="B26" s="10">
        <v>15</v>
      </c>
      <c r="C26" s="58" t="s">
        <v>73</v>
      </c>
      <c r="D26" s="74"/>
      <c r="E26" s="70"/>
      <c r="F26" s="64">
        <v>1</v>
      </c>
      <c r="G26" s="64">
        <v>1</v>
      </c>
      <c r="H26" s="64"/>
      <c r="I26" s="64"/>
      <c r="J26" s="64"/>
      <c r="K26" s="64"/>
      <c r="L26" s="64"/>
      <c r="M26" s="64"/>
      <c r="N26" s="64"/>
      <c r="O26" s="64"/>
      <c r="P26" s="21">
        <f t="shared" si="0"/>
        <v>1</v>
      </c>
      <c r="Q26" s="23"/>
    </row>
    <row r="27" spans="1:25" ht="12.75" customHeight="1">
      <c r="A27" s="9"/>
      <c r="B27" s="10">
        <v>16</v>
      </c>
      <c r="C27" s="58" t="s">
        <v>74</v>
      </c>
      <c r="D27" s="74"/>
      <c r="E27" s="70"/>
      <c r="F27" s="64">
        <v>1</v>
      </c>
      <c r="G27" s="64">
        <v>1</v>
      </c>
      <c r="H27" s="64">
        <v>1</v>
      </c>
      <c r="I27" s="64">
        <v>1</v>
      </c>
      <c r="J27" s="64">
        <v>1</v>
      </c>
      <c r="K27" s="64">
        <v>1</v>
      </c>
      <c r="L27" s="64">
        <v>1</v>
      </c>
      <c r="M27" s="64">
        <v>1</v>
      </c>
      <c r="N27" s="64">
        <v>1</v>
      </c>
      <c r="O27" s="64">
        <v>1</v>
      </c>
      <c r="P27" s="21">
        <f t="shared" si="0"/>
        <v>5</v>
      </c>
      <c r="Q27" s="23"/>
    </row>
    <row r="28" spans="1:25" ht="24.75" customHeight="1">
      <c r="B28" s="481" t="s">
        <v>75</v>
      </c>
      <c r="C28" s="482"/>
      <c r="D28" s="482"/>
      <c r="E28" s="483"/>
      <c r="F28" s="80">
        <f t="shared" ref="F28:O28" si="2">SUM(F12:F27)</f>
        <v>22</v>
      </c>
      <c r="G28" s="80">
        <f t="shared" si="2"/>
        <v>22</v>
      </c>
      <c r="H28" s="80">
        <f t="shared" si="2"/>
        <v>21</v>
      </c>
      <c r="I28" s="80">
        <f t="shared" si="2"/>
        <v>21</v>
      </c>
      <c r="J28" s="80">
        <f t="shared" si="2"/>
        <v>22</v>
      </c>
      <c r="K28" s="80">
        <f t="shared" si="2"/>
        <v>22</v>
      </c>
      <c r="L28" s="80">
        <f t="shared" si="2"/>
        <v>20</v>
      </c>
      <c r="M28" s="80">
        <f t="shared" si="2"/>
        <v>20</v>
      </c>
      <c r="N28" s="80">
        <f t="shared" si="2"/>
        <v>18</v>
      </c>
      <c r="O28" s="80">
        <f t="shared" si="2"/>
        <v>18</v>
      </c>
      <c r="P28" s="80">
        <f t="shared" si="0"/>
        <v>103</v>
      </c>
      <c r="Q28" s="23"/>
      <c r="S28" s="15"/>
      <c r="T28" s="61"/>
      <c r="X28" s="61"/>
    </row>
    <row r="29" spans="1:25" ht="12.75" customHeight="1">
      <c r="B29" s="593" t="s">
        <v>76</v>
      </c>
      <c r="C29" s="464"/>
      <c r="D29" s="464"/>
      <c r="E29" s="464"/>
      <c r="F29" s="464"/>
      <c r="G29" s="464"/>
      <c r="H29" s="464"/>
      <c r="I29" s="464"/>
      <c r="J29" s="464"/>
      <c r="K29" s="464"/>
      <c r="L29" s="464"/>
      <c r="M29" s="464"/>
      <c r="N29" s="464"/>
      <c r="O29" s="464"/>
      <c r="P29" s="594"/>
      <c r="Q29" s="23"/>
      <c r="S29" s="15"/>
      <c r="X29" s="61"/>
    </row>
    <row r="30" spans="1:25" ht="12.75" customHeight="1">
      <c r="B30" s="67">
        <v>1</v>
      </c>
      <c r="C30" s="49" t="s">
        <v>24</v>
      </c>
      <c r="D30" s="85" t="s">
        <v>53</v>
      </c>
      <c r="E30" s="18"/>
      <c r="F30" s="217"/>
      <c r="G30" s="217"/>
      <c r="H30" s="217"/>
      <c r="I30" s="217"/>
      <c r="J30" s="217">
        <v>1</v>
      </c>
      <c r="K30" s="217">
        <v>1</v>
      </c>
      <c r="L30" s="217">
        <v>1</v>
      </c>
      <c r="M30" s="217">
        <v>1</v>
      </c>
      <c r="N30" s="217">
        <v>1</v>
      </c>
      <c r="O30" s="217">
        <v>1</v>
      </c>
      <c r="P30" s="47">
        <f t="shared" ref="P30:P50" si="3">SUM(F30:O30)/2</f>
        <v>3</v>
      </c>
      <c r="Q30" s="23"/>
      <c r="U30" s="61"/>
      <c r="V30" s="61"/>
      <c r="W30" s="61"/>
      <c r="X30" s="61"/>
    </row>
    <row r="31" spans="1:25" ht="12.75" customHeight="1">
      <c r="B31" s="72">
        <v>2</v>
      </c>
      <c r="C31" s="49" t="s">
        <v>39</v>
      </c>
      <c r="D31" s="49"/>
      <c r="E31" s="18"/>
      <c r="F31" s="217">
        <v>1</v>
      </c>
      <c r="G31" s="217">
        <v>1</v>
      </c>
      <c r="H31" s="217">
        <v>1</v>
      </c>
      <c r="I31" s="217">
        <v>1</v>
      </c>
      <c r="J31" s="217">
        <v>1</v>
      </c>
      <c r="K31" s="217">
        <v>1</v>
      </c>
      <c r="L31" s="217">
        <v>1</v>
      </c>
      <c r="M31" s="217">
        <v>1</v>
      </c>
      <c r="N31" s="217">
        <v>1</v>
      </c>
      <c r="O31" s="217">
        <v>1</v>
      </c>
      <c r="P31" s="47">
        <f t="shared" si="3"/>
        <v>5</v>
      </c>
      <c r="Q31" s="23"/>
      <c r="U31" s="61"/>
      <c r="V31" s="61"/>
      <c r="W31" s="61"/>
      <c r="X31" s="61"/>
    </row>
    <row r="32" spans="1:25" ht="12.75" customHeight="1">
      <c r="B32" s="463" t="s">
        <v>82</v>
      </c>
      <c r="C32" s="464"/>
      <c r="D32" s="464"/>
      <c r="E32" s="465"/>
      <c r="F32" s="89">
        <f t="shared" ref="F32:O32" si="4">SUM(F30:F31)</f>
        <v>1</v>
      </c>
      <c r="G32" s="89">
        <f t="shared" si="4"/>
        <v>1</v>
      </c>
      <c r="H32" s="89">
        <f t="shared" si="4"/>
        <v>1</v>
      </c>
      <c r="I32" s="89">
        <f t="shared" si="4"/>
        <v>1</v>
      </c>
      <c r="J32" s="89">
        <f t="shared" si="4"/>
        <v>2</v>
      </c>
      <c r="K32" s="89">
        <f t="shared" si="4"/>
        <v>2</v>
      </c>
      <c r="L32" s="89">
        <f t="shared" si="4"/>
        <v>2</v>
      </c>
      <c r="M32" s="89">
        <f t="shared" si="4"/>
        <v>2</v>
      </c>
      <c r="N32" s="89">
        <f t="shared" si="4"/>
        <v>2</v>
      </c>
      <c r="O32" s="89">
        <f t="shared" si="4"/>
        <v>2</v>
      </c>
      <c r="P32" s="92">
        <f t="shared" si="3"/>
        <v>8</v>
      </c>
      <c r="Q32" s="23"/>
      <c r="S32" s="15"/>
      <c r="T32" s="61"/>
      <c r="U32" s="61"/>
      <c r="V32" s="61"/>
      <c r="W32" s="61"/>
      <c r="X32" s="61"/>
    </row>
    <row r="33" spans="1:26" ht="12.75" customHeight="1">
      <c r="A33" s="152">
        <f t="shared" ref="A33:A48" si="5">LEN(C33)</f>
        <v>19</v>
      </c>
      <c r="B33" s="470">
        <v>17</v>
      </c>
      <c r="C33" s="578" t="s">
        <v>83</v>
      </c>
      <c r="D33" s="579"/>
      <c r="E33" s="93" t="s">
        <v>104</v>
      </c>
      <c r="F33" s="95"/>
      <c r="G33" s="95"/>
      <c r="H33" s="95"/>
      <c r="I33" s="95"/>
      <c r="J33" s="95">
        <v>1</v>
      </c>
      <c r="K33" s="95">
        <v>1</v>
      </c>
      <c r="L33" s="95"/>
      <c r="M33" s="95"/>
      <c r="N33" s="95"/>
      <c r="O33" s="95"/>
      <c r="P33" s="97">
        <f t="shared" si="3"/>
        <v>1</v>
      </c>
      <c r="Q33" s="23"/>
    </row>
    <row r="34" spans="1:26" ht="12.75" customHeight="1">
      <c r="A34" s="152">
        <f t="shared" si="5"/>
        <v>0</v>
      </c>
      <c r="B34" s="471"/>
      <c r="C34" s="571"/>
      <c r="D34" s="580"/>
      <c r="E34" s="93" t="s">
        <v>108</v>
      </c>
      <c r="F34" s="95"/>
      <c r="G34" s="95"/>
      <c r="H34" s="95"/>
      <c r="I34" s="95"/>
      <c r="J34" s="95"/>
      <c r="K34" s="95"/>
      <c r="L34" s="95">
        <v>2</v>
      </c>
      <c r="M34" s="95">
        <v>2</v>
      </c>
      <c r="N34" s="95"/>
      <c r="O34" s="203"/>
      <c r="P34" s="97">
        <f t="shared" si="3"/>
        <v>2</v>
      </c>
      <c r="Q34" s="2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2.75" customHeight="1">
      <c r="A35" s="152">
        <f t="shared" si="5"/>
        <v>18</v>
      </c>
      <c r="B35" s="214">
        <v>18</v>
      </c>
      <c r="C35" s="212" t="s">
        <v>130</v>
      </c>
      <c r="D35" s="213"/>
      <c r="E35" s="78" t="s">
        <v>104</v>
      </c>
      <c r="F35" s="100">
        <v>2</v>
      </c>
      <c r="G35" s="100">
        <v>2</v>
      </c>
      <c r="H35" s="100">
        <v>2</v>
      </c>
      <c r="I35" s="100">
        <v>2</v>
      </c>
      <c r="J35" s="100"/>
      <c r="K35" s="100"/>
      <c r="L35" s="100"/>
      <c r="M35" s="100"/>
      <c r="N35" s="143"/>
      <c r="O35" s="204"/>
      <c r="P35" s="97">
        <f t="shared" si="3"/>
        <v>4</v>
      </c>
      <c r="Q35" s="23"/>
      <c r="S35" s="54"/>
      <c r="T35" s="101"/>
    </row>
    <row r="36" spans="1:26" ht="12.75" customHeight="1">
      <c r="A36" s="152">
        <f t="shared" si="5"/>
        <v>29</v>
      </c>
      <c r="B36" s="10">
        <v>19</v>
      </c>
      <c r="C36" s="563" t="s">
        <v>133</v>
      </c>
      <c r="D36" s="465"/>
      <c r="E36" s="78" t="s">
        <v>104</v>
      </c>
      <c r="F36" s="146">
        <v>2</v>
      </c>
      <c r="G36" s="100">
        <v>2</v>
      </c>
      <c r="H36" s="100">
        <v>2</v>
      </c>
      <c r="I36" s="100">
        <v>2</v>
      </c>
      <c r="J36" s="100">
        <v>1</v>
      </c>
      <c r="K36" s="100">
        <v>1</v>
      </c>
      <c r="L36" s="100"/>
      <c r="M36" s="100"/>
      <c r="N36" s="143"/>
      <c r="O36" s="204"/>
      <c r="P36" s="97">
        <f t="shared" si="3"/>
        <v>5</v>
      </c>
      <c r="Q36" s="23"/>
    </row>
    <row r="37" spans="1:26" ht="12.75" customHeight="1">
      <c r="A37" s="152">
        <f t="shared" si="5"/>
        <v>22</v>
      </c>
      <c r="B37" s="10">
        <v>20</v>
      </c>
      <c r="C37" s="563" t="s">
        <v>134</v>
      </c>
      <c r="D37" s="465"/>
      <c r="E37" s="78" t="s">
        <v>104</v>
      </c>
      <c r="F37" s="100">
        <v>2</v>
      </c>
      <c r="G37" s="100">
        <v>2</v>
      </c>
      <c r="H37" s="100">
        <v>1</v>
      </c>
      <c r="I37" s="100">
        <v>1</v>
      </c>
      <c r="J37" s="100"/>
      <c r="K37" s="100"/>
      <c r="L37" s="100"/>
      <c r="M37" s="100"/>
      <c r="N37" s="100"/>
      <c r="O37" s="121"/>
      <c r="P37" s="97">
        <f t="shared" si="3"/>
        <v>3</v>
      </c>
      <c r="Q37" s="23"/>
    </row>
    <row r="38" spans="1:26" s="211" customFormat="1" ht="12.75" customHeight="1">
      <c r="A38" s="206"/>
      <c r="B38" s="215">
        <v>21</v>
      </c>
      <c r="C38" s="563" t="s">
        <v>139</v>
      </c>
      <c r="D38" s="465"/>
      <c r="E38" s="78" t="s">
        <v>108</v>
      </c>
      <c r="F38" s="100"/>
      <c r="G38" s="100"/>
      <c r="H38" s="100"/>
      <c r="I38" s="100"/>
      <c r="J38" s="100">
        <v>2</v>
      </c>
      <c r="K38" s="100">
        <v>2</v>
      </c>
      <c r="L38" s="100">
        <v>2</v>
      </c>
      <c r="M38" s="100">
        <v>2</v>
      </c>
      <c r="N38" s="100">
        <v>2</v>
      </c>
      <c r="O38" s="121"/>
      <c r="P38" s="97"/>
      <c r="Q38" s="23"/>
    </row>
    <row r="39" spans="1:26" ht="12.75" customHeight="1">
      <c r="A39" s="152">
        <f t="shared" si="5"/>
        <v>34</v>
      </c>
      <c r="B39" s="10">
        <v>22</v>
      </c>
      <c r="C39" s="563" t="s">
        <v>135</v>
      </c>
      <c r="D39" s="465"/>
      <c r="E39" s="78" t="s">
        <v>108</v>
      </c>
      <c r="F39" s="100"/>
      <c r="G39" s="100"/>
      <c r="H39" s="100">
        <v>2</v>
      </c>
      <c r="I39" s="100">
        <v>2</v>
      </c>
      <c r="J39" s="100">
        <v>2</v>
      </c>
      <c r="K39" s="100">
        <v>2</v>
      </c>
      <c r="L39" s="100">
        <v>4</v>
      </c>
      <c r="M39" s="100">
        <v>4</v>
      </c>
      <c r="N39" s="100"/>
      <c r="O39" s="100"/>
      <c r="P39" s="97">
        <f t="shared" si="3"/>
        <v>8</v>
      </c>
      <c r="Q39" s="23"/>
    </row>
    <row r="40" spans="1:26" ht="12.75" customHeight="1">
      <c r="B40" s="82" t="s">
        <v>91</v>
      </c>
      <c r="C40" s="148"/>
      <c r="D40" s="83"/>
      <c r="E40" s="83"/>
      <c r="F40" s="109">
        <f t="shared" ref="F40:O40" si="6">SUM(F33:F39)</f>
        <v>6</v>
      </c>
      <c r="G40" s="109">
        <f t="shared" si="6"/>
        <v>6</v>
      </c>
      <c r="H40" s="109">
        <f t="shared" si="6"/>
        <v>7</v>
      </c>
      <c r="I40" s="109">
        <f t="shared" si="6"/>
        <v>7</v>
      </c>
      <c r="J40" s="109">
        <f t="shared" si="6"/>
        <v>6</v>
      </c>
      <c r="K40" s="109">
        <f t="shared" si="6"/>
        <v>6</v>
      </c>
      <c r="L40" s="109">
        <f t="shared" si="6"/>
        <v>8</v>
      </c>
      <c r="M40" s="109">
        <f t="shared" si="6"/>
        <v>8</v>
      </c>
      <c r="N40" s="109">
        <f t="shared" si="6"/>
        <v>2</v>
      </c>
      <c r="O40" s="109">
        <f t="shared" si="6"/>
        <v>0</v>
      </c>
      <c r="P40" s="109">
        <f t="shared" si="3"/>
        <v>28</v>
      </c>
      <c r="Q40" s="23"/>
    </row>
    <row r="41" spans="1:26" ht="12.75" customHeight="1">
      <c r="A41" s="152">
        <f t="shared" si="5"/>
        <v>32</v>
      </c>
      <c r="B41" s="18">
        <v>23</v>
      </c>
      <c r="C41" s="646" t="s">
        <v>307</v>
      </c>
      <c r="D41" s="647"/>
      <c r="E41" s="78" t="s">
        <v>104</v>
      </c>
      <c r="F41" s="100">
        <v>2</v>
      </c>
      <c r="G41" s="100">
        <v>2</v>
      </c>
      <c r="H41" s="100">
        <v>3</v>
      </c>
      <c r="I41" s="100">
        <v>3</v>
      </c>
      <c r="J41" s="100"/>
      <c r="K41" s="100"/>
      <c r="L41" s="100"/>
      <c r="M41" s="100"/>
      <c r="N41" s="100"/>
      <c r="O41" s="100"/>
      <c r="P41" s="97">
        <f t="shared" si="3"/>
        <v>5</v>
      </c>
      <c r="Q41" s="23"/>
    </row>
    <row r="42" spans="1:26" ht="12.75" customHeight="1">
      <c r="A42" s="152">
        <f t="shared" si="5"/>
        <v>26</v>
      </c>
      <c r="B42" s="18">
        <v>24</v>
      </c>
      <c r="C42" s="563" t="s">
        <v>136</v>
      </c>
      <c r="D42" s="465"/>
      <c r="E42" s="78" t="s">
        <v>104</v>
      </c>
      <c r="F42" s="100">
        <v>2</v>
      </c>
      <c r="G42" s="100">
        <v>2</v>
      </c>
      <c r="H42" s="100">
        <v>2</v>
      </c>
      <c r="I42" s="100">
        <v>2</v>
      </c>
      <c r="J42" s="100">
        <v>2</v>
      </c>
      <c r="K42" s="100">
        <v>2</v>
      </c>
      <c r="L42" s="100"/>
      <c r="M42" s="100"/>
      <c r="N42" s="100"/>
      <c r="O42" s="100"/>
      <c r="P42" s="97">
        <f t="shared" si="3"/>
        <v>6</v>
      </c>
      <c r="Q42" s="23"/>
    </row>
    <row r="43" spans="1:26" ht="12.75" customHeight="1">
      <c r="A43" s="152">
        <f t="shared" si="5"/>
        <v>30</v>
      </c>
      <c r="B43" s="18">
        <v>25</v>
      </c>
      <c r="C43" s="563" t="s">
        <v>138</v>
      </c>
      <c r="D43" s="465"/>
      <c r="E43" s="78" t="s">
        <v>104</v>
      </c>
      <c r="F43" s="100">
        <v>1</v>
      </c>
      <c r="G43" s="100">
        <v>1</v>
      </c>
      <c r="H43" s="100">
        <v>1</v>
      </c>
      <c r="I43" s="100">
        <v>1</v>
      </c>
      <c r="J43" s="100">
        <v>1</v>
      </c>
      <c r="K43" s="100">
        <v>1</v>
      </c>
      <c r="L43" s="100"/>
      <c r="M43" s="100"/>
      <c r="N43" s="100"/>
      <c r="O43" s="100"/>
      <c r="P43" s="97">
        <f t="shared" si="3"/>
        <v>3</v>
      </c>
      <c r="Q43" s="23"/>
    </row>
    <row r="44" spans="1:26" ht="12.75" customHeight="1">
      <c r="A44" s="152">
        <f t="shared" si="5"/>
        <v>34</v>
      </c>
      <c r="B44" s="18">
        <v>26</v>
      </c>
      <c r="C44" s="646" t="s">
        <v>304</v>
      </c>
      <c r="D44" s="647"/>
      <c r="E44" s="78" t="s">
        <v>108</v>
      </c>
      <c r="F44" s="100"/>
      <c r="G44" s="100"/>
      <c r="H44" s="100"/>
      <c r="I44" s="100"/>
      <c r="J44" s="100">
        <v>3</v>
      </c>
      <c r="K44" s="100">
        <v>3</v>
      </c>
      <c r="L44" s="100">
        <v>5</v>
      </c>
      <c r="M44" s="100">
        <v>5</v>
      </c>
      <c r="N44" s="100">
        <v>5</v>
      </c>
      <c r="O44" s="100"/>
      <c r="P44" s="97">
        <f t="shared" si="3"/>
        <v>10.5</v>
      </c>
      <c r="Q44" s="23"/>
    </row>
    <row r="45" spans="1:26" s="445" customFormat="1" ht="12.75" customHeight="1">
      <c r="A45" s="206"/>
      <c r="B45" s="450">
        <v>27</v>
      </c>
      <c r="C45" s="561" t="s">
        <v>314</v>
      </c>
      <c r="D45" s="648"/>
      <c r="E45" s="451" t="s">
        <v>327</v>
      </c>
      <c r="F45" s="100"/>
      <c r="G45" s="100"/>
      <c r="H45" s="100"/>
      <c r="I45" s="100"/>
      <c r="J45" s="100"/>
      <c r="K45" s="100"/>
      <c r="L45" s="100"/>
      <c r="M45" s="100"/>
      <c r="N45" s="100"/>
      <c r="O45" s="79">
        <v>3</v>
      </c>
      <c r="P45" s="97">
        <f t="shared" si="3"/>
        <v>1.5</v>
      </c>
      <c r="Q45" s="23"/>
    </row>
    <row r="46" spans="1:26" ht="12.75" customHeight="1">
      <c r="A46" s="152">
        <f t="shared" si="5"/>
        <v>40</v>
      </c>
      <c r="B46" s="210">
        <v>28</v>
      </c>
      <c r="C46" s="561" t="s">
        <v>315</v>
      </c>
      <c r="D46" s="562"/>
      <c r="E46" s="451" t="s">
        <v>327</v>
      </c>
      <c r="F46" s="100"/>
      <c r="G46" s="100"/>
      <c r="H46" s="100"/>
      <c r="I46" s="100"/>
      <c r="J46" s="100"/>
      <c r="K46" s="100"/>
      <c r="L46" s="100"/>
      <c r="M46" s="100"/>
      <c r="N46" s="100"/>
      <c r="O46" s="91">
        <v>4</v>
      </c>
      <c r="P46" s="97">
        <f t="shared" si="3"/>
        <v>2</v>
      </c>
      <c r="Q46" s="23"/>
    </row>
    <row r="47" spans="1:26" ht="12.75" customHeight="1">
      <c r="A47" s="152">
        <f t="shared" si="5"/>
        <v>17</v>
      </c>
      <c r="B47" s="470">
        <v>29</v>
      </c>
      <c r="C47" s="581" t="s">
        <v>97</v>
      </c>
      <c r="D47" s="579"/>
      <c r="E47" s="122" t="s">
        <v>104</v>
      </c>
      <c r="F47" s="123"/>
      <c r="G47" s="123"/>
      <c r="H47" s="123"/>
      <c r="I47" s="123"/>
      <c r="J47" s="123"/>
      <c r="K47" s="123" t="s">
        <v>98</v>
      </c>
      <c r="L47" s="123"/>
      <c r="M47" s="123"/>
      <c r="N47" s="123"/>
      <c r="O47" s="123"/>
      <c r="P47" s="97">
        <f t="shared" si="3"/>
        <v>0</v>
      </c>
      <c r="Q47" s="23"/>
    </row>
    <row r="48" spans="1:26" ht="12.75" customHeight="1">
      <c r="A48" s="152">
        <f t="shared" si="5"/>
        <v>0</v>
      </c>
      <c r="B48" s="471"/>
      <c r="C48" s="571"/>
      <c r="D48" s="580"/>
      <c r="E48" s="122" t="s">
        <v>108</v>
      </c>
      <c r="F48" s="123"/>
      <c r="G48" s="123"/>
      <c r="H48" s="123"/>
      <c r="I48" s="123"/>
      <c r="J48" s="123"/>
      <c r="K48" s="123"/>
      <c r="L48" s="123"/>
      <c r="M48" s="123" t="s">
        <v>98</v>
      </c>
      <c r="N48" s="123"/>
      <c r="O48" s="123"/>
      <c r="P48" s="97">
        <f t="shared" si="3"/>
        <v>0</v>
      </c>
      <c r="Q48" s="23"/>
    </row>
    <row r="49" spans="1:25" ht="12.75" customHeight="1">
      <c r="B49" s="124" t="s">
        <v>99</v>
      </c>
      <c r="C49" s="126"/>
      <c r="D49" s="128"/>
      <c r="E49" s="128"/>
      <c r="F49" s="129">
        <f t="shared" ref="F49:O49" si="7">SUM(F41:F48)</f>
        <v>5</v>
      </c>
      <c r="G49" s="129">
        <f t="shared" si="7"/>
        <v>5</v>
      </c>
      <c r="H49" s="129">
        <f t="shared" si="7"/>
        <v>6</v>
      </c>
      <c r="I49" s="129">
        <f t="shared" si="7"/>
        <v>6</v>
      </c>
      <c r="J49" s="129">
        <f t="shared" si="7"/>
        <v>6</v>
      </c>
      <c r="K49" s="129">
        <f t="shared" si="7"/>
        <v>6</v>
      </c>
      <c r="L49" s="129">
        <f t="shared" si="7"/>
        <v>5</v>
      </c>
      <c r="M49" s="129">
        <f t="shared" si="7"/>
        <v>5</v>
      </c>
      <c r="N49" s="129">
        <f t="shared" si="7"/>
        <v>5</v>
      </c>
      <c r="O49" s="129">
        <f t="shared" si="7"/>
        <v>7</v>
      </c>
      <c r="P49" s="109">
        <f t="shared" si="3"/>
        <v>28</v>
      </c>
      <c r="Q49" s="23"/>
    </row>
    <row r="50" spans="1:25" ht="12.75" customHeight="1">
      <c r="B50" s="132" t="s">
        <v>107</v>
      </c>
      <c r="C50" s="134"/>
      <c r="D50" s="136"/>
      <c r="E50" s="137"/>
      <c r="F50" s="140">
        <f t="shared" ref="F50:O50" si="8">SUM(F49,F40)</f>
        <v>11</v>
      </c>
      <c r="G50" s="140">
        <f t="shared" si="8"/>
        <v>11</v>
      </c>
      <c r="H50" s="140">
        <f t="shared" si="8"/>
        <v>13</v>
      </c>
      <c r="I50" s="140">
        <f t="shared" si="8"/>
        <v>13</v>
      </c>
      <c r="J50" s="140">
        <f t="shared" si="8"/>
        <v>12</v>
      </c>
      <c r="K50" s="140">
        <f t="shared" si="8"/>
        <v>12</v>
      </c>
      <c r="L50" s="140">
        <f t="shared" si="8"/>
        <v>13</v>
      </c>
      <c r="M50" s="140">
        <f t="shared" si="8"/>
        <v>13</v>
      </c>
      <c r="N50" s="140">
        <f t="shared" si="8"/>
        <v>7</v>
      </c>
      <c r="O50" s="140">
        <f t="shared" si="8"/>
        <v>7</v>
      </c>
      <c r="P50" s="141">
        <f t="shared" si="3"/>
        <v>56</v>
      </c>
      <c r="Q50" s="23"/>
    </row>
    <row r="51" spans="1:25" ht="12.75" customHeight="1">
      <c r="B51" s="598" t="s">
        <v>113</v>
      </c>
      <c r="C51" s="464"/>
      <c r="D51" s="464"/>
      <c r="E51" s="465"/>
      <c r="F51" s="108">
        <v>11</v>
      </c>
      <c r="G51" s="108">
        <v>11</v>
      </c>
      <c r="H51" s="108">
        <v>13</v>
      </c>
      <c r="I51" s="108">
        <v>13</v>
      </c>
      <c r="J51" s="108">
        <v>12</v>
      </c>
      <c r="K51" s="108">
        <v>12</v>
      </c>
      <c r="L51" s="108">
        <v>13</v>
      </c>
      <c r="M51" s="108">
        <v>13</v>
      </c>
      <c r="N51" s="140">
        <v>7</v>
      </c>
      <c r="O51" s="140">
        <v>7</v>
      </c>
      <c r="P51" s="141">
        <f>SUM(F51:M51)/2+N51</f>
        <v>56</v>
      </c>
      <c r="Q51" s="23"/>
      <c r="R51" t="s">
        <v>111</v>
      </c>
    </row>
    <row r="52" spans="1:25" ht="12.75" customHeight="1">
      <c r="B52" s="600" t="s">
        <v>115</v>
      </c>
      <c r="C52" s="464"/>
      <c r="D52" s="464"/>
      <c r="E52" s="465"/>
      <c r="F52" s="147"/>
      <c r="G52" s="8"/>
      <c r="H52" s="8"/>
      <c r="I52" s="8"/>
      <c r="J52" s="8"/>
      <c r="K52" s="8" t="s">
        <v>104</v>
      </c>
      <c r="L52" s="8"/>
      <c r="M52" s="8"/>
      <c r="N52" s="8" t="s">
        <v>108</v>
      </c>
      <c r="O52" s="8"/>
      <c r="P52" s="18">
        <f>COUNTA(F52:O52)</f>
        <v>2</v>
      </c>
      <c r="Q52" s="23"/>
    </row>
    <row r="53" spans="1:25" ht="12.75" customHeight="1">
      <c r="A53" s="5"/>
      <c r="B53" s="149" t="s">
        <v>116</v>
      </c>
      <c r="C53" s="151"/>
      <c r="D53" s="153"/>
      <c r="E53" s="154"/>
      <c r="F53" s="156">
        <f t="shared" ref="F53:O53" si="9">F28+F50</f>
        <v>33</v>
      </c>
      <c r="G53" s="156">
        <f t="shared" si="9"/>
        <v>33</v>
      </c>
      <c r="H53" s="156">
        <f t="shared" si="9"/>
        <v>34</v>
      </c>
      <c r="I53" s="156">
        <f t="shared" si="9"/>
        <v>34</v>
      </c>
      <c r="J53" s="156">
        <f t="shared" si="9"/>
        <v>34</v>
      </c>
      <c r="K53" s="156">
        <f t="shared" si="9"/>
        <v>34</v>
      </c>
      <c r="L53" s="156">
        <f t="shared" si="9"/>
        <v>33</v>
      </c>
      <c r="M53" s="156">
        <f t="shared" si="9"/>
        <v>33</v>
      </c>
      <c r="N53" s="156">
        <f t="shared" si="9"/>
        <v>25</v>
      </c>
      <c r="O53" s="156">
        <f t="shared" si="9"/>
        <v>25</v>
      </c>
      <c r="P53" s="157">
        <f>SUM(F53:O53)</f>
        <v>318</v>
      </c>
      <c r="Q53" s="23"/>
      <c r="R53" s="5"/>
      <c r="S53" s="5"/>
      <c r="T53" s="5"/>
      <c r="U53" s="5"/>
      <c r="V53" s="5"/>
      <c r="W53" s="5"/>
      <c r="X53" s="5"/>
      <c r="Y53" s="5"/>
    </row>
    <row r="54" spans="1:25" ht="29.25" customHeight="1">
      <c r="B54" s="599" t="s">
        <v>59</v>
      </c>
      <c r="C54" s="464"/>
      <c r="D54" s="464"/>
      <c r="E54" s="465"/>
      <c r="F54" s="156">
        <f t="shared" ref="F54:O54" si="10">F53+F32</f>
        <v>34</v>
      </c>
      <c r="G54" s="156">
        <f t="shared" si="10"/>
        <v>34</v>
      </c>
      <c r="H54" s="156">
        <f t="shared" si="10"/>
        <v>35</v>
      </c>
      <c r="I54" s="156">
        <f t="shared" si="10"/>
        <v>35</v>
      </c>
      <c r="J54" s="156">
        <f t="shared" si="10"/>
        <v>36</v>
      </c>
      <c r="K54" s="156">
        <f t="shared" si="10"/>
        <v>36</v>
      </c>
      <c r="L54" s="156">
        <f t="shared" si="10"/>
        <v>35</v>
      </c>
      <c r="M54" s="156">
        <f t="shared" si="10"/>
        <v>35</v>
      </c>
      <c r="N54" s="156">
        <f t="shared" si="10"/>
        <v>27</v>
      </c>
      <c r="O54" s="156">
        <f t="shared" si="10"/>
        <v>27</v>
      </c>
      <c r="P54" s="39">
        <f>SUM(F54:O54)/2</f>
        <v>167</v>
      </c>
      <c r="Q54" s="23"/>
    </row>
    <row r="55" spans="1:25" ht="25.5" customHeight="1">
      <c r="B55" s="595"/>
      <c r="C55" s="504" t="s">
        <v>300</v>
      </c>
      <c r="D55" s="596" t="s">
        <v>118</v>
      </c>
      <c r="E55" s="465"/>
      <c r="F55" s="160">
        <v>1</v>
      </c>
      <c r="G55" s="160">
        <v>1</v>
      </c>
      <c r="H55" s="160">
        <v>1</v>
      </c>
      <c r="I55" s="160">
        <v>1</v>
      </c>
      <c r="J55" s="160"/>
      <c r="K55" s="160"/>
      <c r="L55" s="160"/>
      <c r="M55" s="160"/>
      <c r="N55" s="160">
        <v>1</v>
      </c>
      <c r="O55" s="160">
        <v>1</v>
      </c>
      <c r="P55" s="586">
        <f>SUM(F55:O56)/2</f>
        <v>4</v>
      </c>
      <c r="Q55" s="23"/>
    </row>
    <row r="56" spans="1:25" ht="18.75" customHeight="1">
      <c r="B56" s="471"/>
      <c r="C56" s="471"/>
      <c r="D56" s="596" t="s">
        <v>39</v>
      </c>
      <c r="E56" s="465"/>
      <c r="F56" s="160"/>
      <c r="G56" s="160"/>
      <c r="H56" s="160"/>
      <c r="I56" s="160"/>
      <c r="J56" s="160"/>
      <c r="K56" s="160"/>
      <c r="L56" s="160"/>
      <c r="M56" s="160"/>
      <c r="N56" s="160">
        <v>1</v>
      </c>
      <c r="O56" s="160">
        <v>1</v>
      </c>
      <c r="P56" s="471"/>
      <c r="Q56" s="23"/>
    </row>
    <row r="57" spans="1:25" ht="12.75" customHeight="1">
      <c r="B57" s="25">
        <v>1</v>
      </c>
      <c r="C57" s="597" t="s">
        <v>119</v>
      </c>
      <c r="D57" s="464"/>
      <c r="E57" s="465"/>
      <c r="F57" s="161">
        <v>2</v>
      </c>
      <c r="G57" s="161">
        <v>2</v>
      </c>
      <c r="H57" s="161">
        <v>2</v>
      </c>
      <c r="I57" s="161">
        <v>2</v>
      </c>
      <c r="J57" s="161">
        <v>2</v>
      </c>
      <c r="K57" s="161">
        <v>2</v>
      </c>
      <c r="L57" s="161">
        <v>2</v>
      </c>
      <c r="M57" s="161">
        <v>2</v>
      </c>
      <c r="N57" s="161">
        <v>2</v>
      </c>
      <c r="O57" s="161">
        <v>2</v>
      </c>
      <c r="P57" s="162" t="s">
        <v>140</v>
      </c>
      <c r="Q57" s="5"/>
    </row>
    <row r="58" spans="1:25" ht="12.75" customHeight="1">
      <c r="B58" s="25">
        <v>2</v>
      </c>
      <c r="C58" s="592" t="s">
        <v>121</v>
      </c>
      <c r="D58" s="464"/>
      <c r="E58" s="465"/>
      <c r="F58" s="161">
        <v>0.5</v>
      </c>
      <c r="G58" s="161"/>
      <c r="H58" s="161">
        <v>0.5</v>
      </c>
      <c r="I58" s="161"/>
      <c r="J58" s="161">
        <v>0.5</v>
      </c>
      <c r="K58" s="161"/>
      <c r="L58" s="161"/>
      <c r="M58" s="164"/>
      <c r="N58" s="164"/>
      <c r="O58" s="164"/>
      <c r="P58" s="162" t="s">
        <v>140</v>
      </c>
      <c r="Q58" s="5"/>
    </row>
    <row r="59" spans="1:25" ht="12.75" customHeight="1">
      <c r="B59" s="25">
        <v>3</v>
      </c>
      <c r="C59" s="592" t="s">
        <v>122</v>
      </c>
      <c r="D59" s="464"/>
      <c r="E59" s="465"/>
      <c r="F59" s="161"/>
      <c r="G59" s="161"/>
      <c r="H59" s="161"/>
      <c r="I59" s="161"/>
      <c r="J59" s="161"/>
      <c r="K59" s="161"/>
      <c r="L59" s="161"/>
      <c r="M59" s="164"/>
      <c r="N59" s="164"/>
      <c r="O59" s="164"/>
      <c r="P59" s="162" t="s">
        <v>140</v>
      </c>
      <c r="Q59" s="5"/>
    </row>
    <row r="60" spans="1:25" ht="12.75" customHeight="1">
      <c r="B60" s="25">
        <v>4</v>
      </c>
      <c r="C60" s="592" t="s">
        <v>123</v>
      </c>
      <c r="D60" s="464"/>
      <c r="E60" s="465"/>
      <c r="F60" s="161"/>
      <c r="G60" s="161"/>
      <c r="H60" s="161"/>
      <c r="I60" s="161"/>
      <c r="J60" s="161"/>
      <c r="K60" s="161"/>
      <c r="L60" s="161"/>
      <c r="M60" s="164"/>
      <c r="N60" s="164"/>
      <c r="O60" s="164"/>
      <c r="P60" s="162" t="s">
        <v>140</v>
      </c>
      <c r="Q60" s="5"/>
    </row>
    <row r="61" spans="1:25" ht="12.75" customHeight="1">
      <c r="B61" s="25">
        <v>5</v>
      </c>
      <c r="C61" s="592" t="s">
        <v>124</v>
      </c>
      <c r="D61" s="464"/>
      <c r="E61" s="465"/>
      <c r="F61" s="161"/>
      <c r="G61" s="161"/>
      <c r="H61" s="161"/>
      <c r="I61" s="161"/>
      <c r="J61" s="161"/>
      <c r="K61" s="161"/>
      <c r="L61" s="161"/>
      <c r="M61" s="164"/>
      <c r="N61" s="164"/>
      <c r="O61" s="164"/>
      <c r="P61" s="162" t="s">
        <v>140</v>
      </c>
      <c r="Q61" s="5"/>
    </row>
    <row r="62" spans="1:25" ht="12.75" customHeight="1">
      <c r="B62" s="25">
        <v>6</v>
      </c>
      <c r="C62" s="592" t="s">
        <v>125</v>
      </c>
      <c r="D62" s="464"/>
      <c r="E62" s="465"/>
      <c r="F62" s="161"/>
      <c r="G62" s="161"/>
      <c r="H62" s="161"/>
      <c r="I62" s="161"/>
      <c r="J62" s="161"/>
      <c r="K62" s="161"/>
      <c r="L62" s="161"/>
      <c r="M62" s="164"/>
      <c r="N62" s="164"/>
      <c r="O62" s="164"/>
      <c r="P62" s="162" t="s">
        <v>140</v>
      </c>
      <c r="Q62" s="5"/>
    </row>
    <row r="63" spans="1:25" ht="12.75" customHeight="1">
      <c r="B63" s="25">
        <v>7</v>
      </c>
      <c r="C63" s="592" t="s">
        <v>126</v>
      </c>
      <c r="D63" s="464"/>
      <c r="E63" s="465"/>
      <c r="F63" s="161"/>
      <c r="G63" s="161"/>
      <c r="H63" s="161"/>
      <c r="I63" s="161"/>
      <c r="J63" s="161"/>
      <c r="K63" s="161"/>
      <c r="L63" s="161"/>
      <c r="M63" s="164"/>
      <c r="N63" s="164"/>
      <c r="O63" s="164"/>
      <c r="P63" s="162" t="s">
        <v>140</v>
      </c>
      <c r="Q63" s="5"/>
    </row>
    <row r="64" spans="1:25" ht="12.75" customHeight="1">
      <c r="B64" s="25">
        <v>8</v>
      </c>
      <c r="C64" s="592" t="s">
        <v>127</v>
      </c>
      <c r="D64" s="464"/>
      <c r="E64" s="465"/>
      <c r="F64" s="161"/>
      <c r="G64" s="161"/>
      <c r="H64" s="161"/>
      <c r="I64" s="161"/>
      <c r="J64" s="161"/>
      <c r="K64" s="161"/>
      <c r="L64" s="161"/>
      <c r="M64" s="164"/>
      <c r="N64" s="164"/>
      <c r="O64" s="164"/>
      <c r="P64" s="162" t="s">
        <v>140</v>
      </c>
      <c r="Q64" s="5"/>
    </row>
    <row r="65" spans="1:25" ht="12.75" customHeight="1">
      <c r="B65" s="25">
        <v>9</v>
      </c>
      <c r="C65" s="592" t="s">
        <v>128</v>
      </c>
      <c r="D65" s="464"/>
      <c r="E65" s="465"/>
      <c r="F65" s="161" t="s">
        <v>129</v>
      </c>
      <c r="G65" s="161"/>
      <c r="H65" s="161"/>
      <c r="I65" s="161"/>
      <c r="J65" s="161"/>
      <c r="K65" s="161"/>
      <c r="L65" s="161"/>
      <c r="M65" s="164"/>
      <c r="N65" s="164"/>
      <c r="O65" s="164" t="s">
        <v>129</v>
      </c>
      <c r="P65" s="162" t="s">
        <v>140</v>
      </c>
      <c r="Q65" s="5"/>
    </row>
    <row r="66" spans="1:25" ht="12.75" customHeight="1">
      <c r="B66" s="25">
        <v>10</v>
      </c>
      <c r="C66" s="592" t="s">
        <v>131</v>
      </c>
      <c r="D66" s="464"/>
      <c r="E66" s="465"/>
      <c r="F66" s="161"/>
      <c r="G66" s="161"/>
      <c r="H66" s="161"/>
      <c r="I66" s="161"/>
      <c r="J66" s="161"/>
      <c r="K66" s="161"/>
      <c r="L66" s="161"/>
      <c r="M66" s="164"/>
      <c r="N66" s="164"/>
      <c r="O66" s="164"/>
      <c r="P66" s="162" t="s">
        <v>140</v>
      </c>
      <c r="Q66" s="5"/>
    </row>
    <row r="67" spans="1:25" ht="12.75" customHeight="1">
      <c r="A67" s="42"/>
      <c r="B67" s="601" t="s">
        <v>132</v>
      </c>
      <c r="C67" s="464"/>
      <c r="D67" s="464"/>
      <c r="E67" s="465"/>
      <c r="F67" s="156">
        <f t="shared" ref="F67:O67" si="11">SUM(F54:F66)</f>
        <v>37.5</v>
      </c>
      <c r="G67" s="156">
        <f t="shared" si="11"/>
        <v>37</v>
      </c>
      <c r="H67" s="156">
        <f t="shared" si="11"/>
        <v>38.5</v>
      </c>
      <c r="I67" s="156">
        <f t="shared" si="11"/>
        <v>38</v>
      </c>
      <c r="J67" s="156">
        <f t="shared" si="11"/>
        <v>38.5</v>
      </c>
      <c r="K67" s="156">
        <f t="shared" si="11"/>
        <v>38</v>
      </c>
      <c r="L67" s="156">
        <f t="shared" si="11"/>
        <v>37</v>
      </c>
      <c r="M67" s="156">
        <f t="shared" si="11"/>
        <v>37</v>
      </c>
      <c r="N67" s="156">
        <f t="shared" si="11"/>
        <v>31</v>
      </c>
      <c r="O67" s="156">
        <f t="shared" si="11"/>
        <v>31</v>
      </c>
      <c r="P67" s="157">
        <f>SUM(F67:O67)</f>
        <v>363.5</v>
      </c>
      <c r="Q67" s="42"/>
      <c r="R67" s="42"/>
      <c r="S67" s="42"/>
      <c r="T67" s="42"/>
      <c r="U67" s="42"/>
      <c r="V67" s="42"/>
      <c r="W67" s="42"/>
      <c r="X67" s="42"/>
      <c r="Y67" s="42"/>
    </row>
    <row r="68" spans="1:25" ht="12.75" customHeight="1">
      <c r="A68" s="42"/>
      <c r="B68" s="66"/>
      <c r="C68" s="520" t="s">
        <v>225</v>
      </c>
      <c r="D68" s="521"/>
      <c r="E68" s="68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42"/>
      <c r="R68" s="42"/>
      <c r="S68" s="42"/>
      <c r="T68" s="42"/>
      <c r="U68" s="42"/>
      <c r="V68" s="42"/>
      <c r="W68" s="42"/>
      <c r="X68" s="42"/>
      <c r="Y68" s="42"/>
    </row>
    <row r="69" spans="1:25" ht="12.75" customHeight="1">
      <c r="A69" s="42"/>
      <c r="B69" s="66"/>
      <c r="C69" s="42" t="s">
        <v>77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</row>
    <row r="70" spans="1:25" ht="12.75" customHeight="1">
      <c r="C70" t="s">
        <v>137</v>
      </c>
      <c r="Q70" s="5"/>
    </row>
    <row r="71" spans="1:25" ht="12.75" customHeight="1">
      <c r="F71" s="486" t="s">
        <v>78</v>
      </c>
      <c r="G71" s="464"/>
      <c r="H71" s="464"/>
      <c r="I71" s="464"/>
      <c r="J71" s="464"/>
      <c r="K71" s="464"/>
      <c r="L71" s="464"/>
      <c r="M71" s="464"/>
      <c r="N71" s="464"/>
      <c r="O71" s="465"/>
      <c r="Q71" s="5"/>
    </row>
    <row r="72" spans="1:25" ht="12.75" customHeight="1">
      <c r="E72" s="5"/>
      <c r="F72" s="602">
        <v>34</v>
      </c>
      <c r="G72" s="465"/>
      <c r="H72" s="602">
        <v>35</v>
      </c>
      <c r="I72" s="465"/>
      <c r="J72" s="602">
        <v>36</v>
      </c>
      <c r="K72" s="465"/>
      <c r="L72" s="602">
        <v>35</v>
      </c>
      <c r="M72" s="465"/>
      <c r="N72" s="602">
        <v>27</v>
      </c>
      <c r="O72" s="465"/>
      <c r="Q72" s="5"/>
    </row>
    <row r="73" spans="1:25" ht="12.75" customHeight="1">
      <c r="E73" s="5"/>
      <c r="F73" s="23"/>
      <c r="G73" s="23"/>
      <c r="H73" s="23"/>
      <c r="I73" s="23"/>
      <c r="J73" s="23"/>
      <c r="K73" s="23"/>
      <c r="L73" s="23"/>
      <c r="M73" s="23"/>
      <c r="N73" s="23"/>
      <c r="O73" s="23"/>
      <c r="Q73" s="5"/>
    </row>
    <row r="74" spans="1:25" ht="12.75" customHeight="1">
      <c r="C74" s="15"/>
      <c r="D74" s="15"/>
      <c r="E74" s="5"/>
      <c r="Q74" s="5"/>
    </row>
    <row r="75" spans="1:25" ht="12.75" customHeight="1">
      <c r="C75" s="5"/>
      <c r="D75" s="5"/>
      <c r="E75" s="5"/>
      <c r="Q75" s="5"/>
    </row>
    <row r="76" spans="1:25" ht="12.75" customHeight="1">
      <c r="C76" s="5"/>
      <c r="D76" s="5"/>
      <c r="E76" s="5"/>
      <c r="Q76" s="5"/>
    </row>
    <row r="77" spans="1:25" ht="12.75" customHeight="1">
      <c r="C77" s="5"/>
      <c r="D77" s="5"/>
      <c r="E77" s="5"/>
      <c r="Q77" s="5"/>
    </row>
    <row r="78" spans="1:25" ht="12.75" customHeight="1">
      <c r="C78" s="5"/>
      <c r="D78" s="5"/>
      <c r="Q78" s="5"/>
    </row>
    <row r="79" spans="1:25" ht="12.75" customHeight="1">
      <c r="C79" s="5"/>
      <c r="D79" s="5"/>
      <c r="Q79" s="5"/>
    </row>
    <row r="80" spans="1:25" ht="12.75" customHeight="1">
      <c r="C80" s="5"/>
      <c r="D80" s="5"/>
      <c r="Q80" s="5"/>
    </row>
    <row r="81" spans="3:17" ht="12.75" customHeight="1">
      <c r="C81" s="5"/>
      <c r="D81" s="5"/>
      <c r="Q81" s="5"/>
    </row>
    <row r="82" spans="3:17" ht="12.75" customHeight="1">
      <c r="C82" s="5"/>
      <c r="D82" s="5"/>
      <c r="Q82" s="5"/>
    </row>
    <row r="83" spans="3:17" ht="12.75" customHeight="1">
      <c r="C83" s="5"/>
      <c r="D83" s="5"/>
      <c r="Q83" s="5"/>
    </row>
    <row r="84" spans="3:17" ht="12.75" customHeight="1">
      <c r="C84" s="5"/>
      <c r="D84" s="5"/>
      <c r="Q84" s="5"/>
    </row>
    <row r="85" spans="3:17" ht="12.75" customHeight="1">
      <c r="Q85" s="5"/>
    </row>
    <row r="86" spans="3:17" ht="12.75" customHeight="1">
      <c r="Q86" s="5"/>
    </row>
    <row r="87" spans="3:17" ht="12.75" customHeight="1">
      <c r="Q87" s="5"/>
    </row>
    <row r="88" spans="3:17" ht="12.75" customHeight="1">
      <c r="Q88" s="5"/>
    </row>
    <row r="89" spans="3:17" ht="12.75" customHeight="1">
      <c r="Q89" s="5"/>
    </row>
    <row r="90" spans="3:17" ht="12.75" customHeight="1">
      <c r="Q90" s="5"/>
    </row>
    <row r="91" spans="3:17" ht="12.75" customHeight="1">
      <c r="Q91" s="5"/>
    </row>
    <row r="92" spans="3:17" ht="12.75" customHeight="1">
      <c r="Q92" s="5"/>
    </row>
    <row r="93" spans="3:17" ht="12.75" customHeight="1">
      <c r="Q93" s="5"/>
    </row>
    <row r="94" spans="3:17" ht="12.75" customHeight="1">
      <c r="Q94" s="5"/>
    </row>
    <row r="95" spans="3:17" ht="12.75" customHeight="1">
      <c r="Q95" s="5"/>
    </row>
    <row r="96" spans="3:17" ht="12.75" customHeight="1">
      <c r="Q96" s="5"/>
    </row>
    <row r="97" spans="17:17" ht="12.75" customHeight="1">
      <c r="Q97" s="5"/>
    </row>
    <row r="98" spans="17:17" ht="12.75" customHeight="1">
      <c r="Q98" s="5"/>
    </row>
    <row r="99" spans="17:17" ht="12.75" customHeight="1">
      <c r="Q99" s="5"/>
    </row>
    <row r="100" spans="17:17" ht="12.75" customHeight="1">
      <c r="Q100" s="5"/>
    </row>
    <row r="101" spans="17:17" ht="12.75" customHeight="1">
      <c r="Q101" s="5"/>
    </row>
    <row r="102" spans="17:17" ht="12.75" customHeight="1">
      <c r="Q102" s="5"/>
    </row>
    <row r="103" spans="17:17" ht="12.75" customHeight="1">
      <c r="Q103" s="5"/>
    </row>
    <row r="104" spans="17:17" ht="12.75" customHeight="1">
      <c r="Q104" s="5"/>
    </row>
    <row r="105" spans="17:17" ht="12.75" customHeight="1">
      <c r="Q105" s="5"/>
    </row>
    <row r="106" spans="17:17" ht="12.75" customHeight="1">
      <c r="Q106" s="5"/>
    </row>
    <row r="107" spans="17:17" ht="12.75" customHeight="1">
      <c r="Q107" s="5"/>
    </row>
    <row r="108" spans="17:17" ht="12.75" customHeight="1">
      <c r="Q108" s="5"/>
    </row>
    <row r="109" spans="17:17" ht="12.75" customHeight="1">
      <c r="Q109" s="5"/>
    </row>
    <row r="110" spans="17:17" ht="12.75" customHeight="1">
      <c r="Q110" s="5"/>
    </row>
    <row r="111" spans="17:17" ht="12.75" customHeight="1">
      <c r="Q111" s="5"/>
    </row>
    <row r="112" spans="17:17" ht="12.75" customHeight="1">
      <c r="Q112" s="5"/>
    </row>
    <row r="113" spans="17:17" ht="12.75" customHeight="1">
      <c r="Q113" s="5"/>
    </row>
    <row r="114" spans="17:17" ht="12.75" customHeight="1">
      <c r="Q114" s="5"/>
    </row>
    <row r="115" spans="17:17" ht="12.75" customHeight="1">
      <c r="Q115" s="5"/>
    </row>
    <row r="116" spans="17:17" ht="12.75" customHeight="1">
      <c r="Q116" s="5"/>
    </row>
    <row r="117" spans="17:17" ht="12.75" customHeight="1">
      <c r="Q117" s="5"/>
    </row>
    <row r="118" spans="17:17" ht="12.75" customHeight="1">
      <c r="Q118" s="5"/>
    </row>
    <row r="119" spans="17:17" ht="12.75" customHeight="1">
      <c r="Q119" s="5"/>
    </row>
    <row r="120" spans="17:17" ht="12.75" customHeight="1">
      <c r="Q120" s="5"/>
    </row>
    <row r="121" spans="17:17" ht="12.75" customHeight="1">
      <c r="Q121" s="5"/>
    </row>
    <row r="122" spans="17:17" ht="12.75" customHeight="1">
      <c r="Q122" s="5"/>
    </row>
    <row r="123" spans="17:17" ht="12.75" customHeight="1">
      <c r="Q123" s="5"/>
    </row>
    <row r="124" spans="17:17" ht="12.75" customHeight="1">
      <c r="Q124" s="5"/>
    </row>
    <row r="125" spans="17:17" ht="12.75" customHeight="1">
      <c r="Q125" s="5"/>
    </row>
    <row r="126" spans="17:17" ht="12.75" customHeight="1">
      <c r="Q126" s="5"/>
    </row>
    <row r="127" spans="17:17" ht="12.75" customHeight="1">
      <c r="Q127" s="5"/>
    </row>
    <row r="128" spans="17:17" ht="12.75" customHeight="1">
      <c r="Q128" s="5"/>
    </row>
    <row r="129" spans="17:17" ht="12.75" customHeight="1">
      <c r="Q129" s="5"/>
    </row>
    <row r="130" spans="17:17" ht="12.75" customHeight="1">
      <c r="Q130" s="5"/>
    </row>
    <row r="131" spans="17:17" ht="12.75" customHeight="1">
      <c r="Q131" s="5"/>
    </row>
    <row r="132" spans="17:17" ht="12.75" customHeight="1">
      <c r="Q132" s="5"/>
    </row>
    <row r="133" spans="17:17" ht="12.75" customHeight="1">
      <c r="Q133" s="5"/>
    </row>
    <row r="134" spans="17:17" ht="12.75" customHeight="1">
      <c r="Q134" s="5"/>
    </row>
    <row r="135" spans="17:17" ht="12.75" customHeight="1">
      <c r="Q135" s="5"/>
    </row>
    <row r="136" spans="17:17" ht="12.75" customHeight="1">
      <c r="Q136" s="5"/>
    </row>
    <row r="137" spans="17:17" ht="12.75" customHeight="1">
      <c r="Q137" s="5"/>
    </row>
    <row r="138" spans="17:17" ht="12.75" customHeight="1">
      <c r="Q138" s="5"/>
    </row>
    <row r="139" spans="17:17" ht="12.75" customHeight="1">
      <c r="Q139" s="5"/>
    </row>
    <row r="140" spans="17:17" ht="12.75" customHeight="1">
      <c r="Q140" s="5"/>
    </row>
    <row r="141" spans="17:17" ht="12.75" customHeight="1">
      <c r="Q141" s="5"/>
    </row>
    <row r="142" spans="17:17" ht="12.75" customHeight="1">
      <c r="Q142" s="5"/>
    </row>
    <row r="143" spans="17:17" ht="12.75" customHeight="1">
      <c r="Q143" s="5"/>
    </row>
    <row r="144" spans="17:17" ht="12.75" customHeight="1">
      <c r="Q144" s="5"/>
    </row>
    <row r="145" spans="17:17" ht="12.75" customHeight="1">
      <c r="Q145" s="5"/>
    </row>
    <row r="146" spans="17:17" ht="12.75" customHeight="1">
      <c r="Q146" s="5"/>
    </row>
    <row r="147" spans="17:17" ht="12.75" customHeight="1">
      <c r="Q147" s="5"/>
    </row>
    <row r="148" spans="17:17" ht="12.75" customHeight="1">
      <c r="Q148" s="5"/>
    </row>
    <row r="149" spans="17:17" ht="12.75" customHeight="1">
      <c r="Q149" s="5"/>
    </row>
    <row r="150" spans="17:17" ht="12.75" customHeight="1">
      <c r="Q150" s="5"/>
    </row>
    <row r="151" spans="17:17" ht="12.75" customHeight="1">
      <c r="Q151" s="5"/>
    </row>
    <row r="152" spans="17:17" ht="12.75" customHeight="1">
      <c r="Q152" s="5"/>
    </row>
    <row r="153" spans="17:17" ht="12.75" customHeight="1">
      <c r="Q153" s="5"/>
    </row>
    <row r="154" spans="17:17" ht="12.75" customHeight="1">
      <c r="Q154" s="5"/>
    </row>
    <row r="155" spans="17:17" ht="12.75" customHeight="1">
      <c r="Q155" s="5"/>
    </row>
    <row r="156" spans="17:17" ht="12.75" customHeight="1">
      <c r="Q156" s="5"/>
    </row>
    <row r="157" spans="17:17" ht="12.75" customHeight="1">
      <c r="Q157" s="5"/>
    </row>
    <row r="158" spans="17:17" ht="12.75" customHeight="1">
      <c r="Q158" s="5"/>
    </row>
    <row r="159" spans="17:17" ht="12.75" customHeight="1">
      <c r="Q159" s="5"/>
    </row>
    <row r="160" spans="17:17" ht="12.75" customHeight="1">
      <c r="Q160" s="5"/>
    </row>
    <row r="161" spans="17:17" ht="12.75" customHeight="1">
      <c r="Q161" s="5"/>
    </row>
    <row r="162" spans="17:17" ht="12.75" customHeight="1">
      <c r="Q162" s="5"/>
    </row>
    <row r="163" spans="17:17" ht="12.75" customHeight="1">
      <c r="Q163" s="5"/>
    </row>
    <row r="164" spans="17:17" ht="12.75" customHeight="1">
      <c r="Q164" s="5"/>
    </row>
    <row r="165" spans="17:17" ht="12.75" customHeight="1">
      <c r="Q165" s="5"/>
    </row>
    <row r="166" spans="17:17" ht="12.75" customHeight="1">
      <c r="Q166" s="5"/>
    </row>
    <row r="167" spans="17:17" ht="12.75" customHeight="1">
      <c r="Q167" s="5"/>
    </row>
    <row r="168" spans="17:17" ht="12.75" customHeight="1">
      <c r="Q168" s="5"/>
    </row>
    <row r="169" spans="17:17" ht="12.75" customHeight="1">
      <c r="Q169" s="5"/>
    </row>
    <row r="170" spans="17:17" ht="12.75" customHeight="1">
      <c r="Q170" s="5"/>
    </row>
    <row r="171" spans="17:17" ht="12.75" customHeight="1">
      <c r="Q171" s="5"/>
    </row>
    <row r="172" spans="17:17" ht="12.75" customHeight="1">
      <c r="Q172" s="5"/>
    </row>
    <row r="173" spans="17:17" ht="12.75" customHeight="1">
      <c r="Q173" s="5"/>
    </row>
    <row r="174" spans="17:17" ht="12.75" customHeight="1">
      <c r="Q174" s="5"/>
    </row>
    <row r="175" spans="17:17" ht="12.75" customHeight="1">
      <c r="Q175" s="5"/>
    </row>
    <row r="176" spans="17:17" ht="12.75" customHeight="1">
      <c r="Q176" s="5"/>
    </row>
    <row r="177" spans="17:17" ht="12.75" customHeight="1">
      <c r="Q177" s="5"/>
    </row>
    <row r="178" spans="17:17" ht="12.75" customHeight="1">
      <c r="Q178" s="5"/>
    </row>
    <row r="179" spans="17:17" ht="12.75" customHeight="1">
      <c r="Q179" s="5"/>
    </row>
    <row r="180" spans="17:17" ht="12.75" customHeight="1">
      <c r="Q180" s="5"/>
    </row>
    <row r="181" spans="17:17" ht="12.75" customHeight="1">
      <c r="Q181" s="5"/>
    </row>
    <row r="182" spans="17:17" ht="12.75" customHeight="1">
      <c r="Q182" s="5"/>
    </row>
    <row r="183" spans="17:17" ht="12.75" customHeight="1">
      <c r="Q183" s="5"/>
    </row>
    <row r="184" spans="17:17" ht="12.75" customHeight="1">
      <c r="Q184" s="5"/>
    </row>
    <row r="185" spans="17:17" ht="12.75" customHeight="1">
      <c r="Q185" s="5"/>
    </row>
    <row r="186" spans="17:17" ht="12.75" customHeight="1">
      <c r="Q186" s="5"/>
    </row>
    <row r="187" spans="17:17" ht="12.75" customHeight="1">
      <c r="Q187" s="5"/>
    </row>
    <row r="188" spans="17:17" ht="12.75" customHeight="1">
      <c r="Q188" s="5"/>
    </row>
    <row r="189" spans="17:17" ht="12.75" customHeight="1">
      <c r="Q189" s="5"/>
    </row>
    <row r="190" spans="17:17" ht="12.75" customHeight="1">
      <c r="Q190" s="5"/>
    </row>
    <row r="191" spans="17:17" ht="12.75" customHeight="1">
      <c r="Q191" s="5"/>
    </row>
    <row r="192" spans="17:17" ht="12.75" customHeight="1">
      <c r="Q192" s="5"/>
    </row>
    <row r="193" spans="17:17" ht="12.75" customHeight="1">
      <c r="Q193" s="5"/>
    </row>
    <row r="194" spans="17:17" ht="12.75" customHeight="1">
      <c r="Q194" s="5"/>
    </row>
    <row r="195" spans="17:17" ht="12.75" customHeight="1">
      <c r="Q195" s="5"/>
    </row>
    <row r="196" spans="17:17" ht="12.75" customHeight="1">
      <c r="Q196" s="5"/>
    </row>
    <row r="197" spans="17:17" ht="12.75" customHeight="1">
      <c r="Q197" s="5"/>
    </row>
    <row r="198" spans="17:17" ht="12.75" customHeight="1">
      <c r="Q198" s="5"/>
    </row>
    <row r="199" spans="17:17" ht="12.75" customHeight="1">
      <c r="Q199" s="5"/>
    </row>
    <row r="200" spans="17:17" ht="12.75" customHeight="1">
      <c r="Q200" s="5"/>
    </row>
    <row r="201" spans="17:17" ht="12.75" customHeight="1">
      <c r="Q201" s="5"/>
    </row>
    <row r="202" spans="17:17" ht="12.75" customHeight="1">
      <c r="Q202" s="5"/>
    </row>
    <row r="203" spans="17:17" ht="12.75" customHeight="1">
      <c r="Q203" s="5"/>
    </row>
    <row r="204" spans="17:17" ht="12.75" customHeight="1">
      <c r="Q204" s="5"/>
    </row>
    <row r="205" spans="17:17" ht="12.75" customHeight="1">
      <c r="Q205" s="5"/>
    </row>
    <row r="206" spans="17:17" ht="12.75" customHeight="1">
      <c r="Q206" s="5"/>
    </row>
    <row r="207" spans="17:17" ht="12.75" customHeight="1">
      <c r="Q207" s="5"/>
    </row>
    <row r="208" spans="17:17" ht="12.75" customHeight="1">
      <c r="Q208" s="5"/>
    </row>
    <row r="209" spans="17:17" ht="12.75" customHeight="1">
      <c r="Q209" s="5"/>
    </row>
    <row r="210" spans="17:17" ht="12.75" customHeight="1">
      <c r="Q210" s="5"/>
    </row>
    <row r="211" spans="17:17" ht="12.75" customHeight="1">
      <c r="Q211" s="5"/>
    </row>
    <row r="212" spans="17:17" ht="12.75" customHeight="1">
      <c r="Q212" s="5"/>
    </row>
    <row r="213" spans="17:17" ht="12.75" customHeight="1">
      <c r="Q213" s="5"/>
    </row>
    <row r="214" spans="17:17" ht="12.75" customHeight="1">
      <c r="Q214" s="5"/>
    </row>
    <row r="215" spans="17:17" ht="12.75" customHeight="1">
      <c r="Q215" s="5"/>
    </row>
    <row r="216" spans="17:17" ht="12.75" customHeight="1">
      <c r="Q216" s="5"/>
    </row>
    <row r="217" spans="17:17" ht="12.75" customHeight="1">
      <c r="Q217" s="5"/>
    </row>
    <row r="218" spans="17:17" ht="12.75" customHeight="1">
      <c r="Q218" s="5"/>
    </row>
    <row r="219" spans="17:17" ht="12.75" customHeight="1">
      <c r="Q219" s="5"/>
    </row>
    <row r="220" spans="17:17" ht="12.75" customHeight="1">
      <c r="Q220" s="5"/>
    </row>
    <row r="221" spans="17:17" ht="12.75" customHeight="1">
      <c r="Q221" s="5"/>
    </row>
    <row r="222" spans="17:17" ht="12.75" customHeight="1">
      <c r="Q222" s="5"/>
    </row>
    <row r="223" spans="17:17" ht="12.75" customHeight="1">
      <c r="Q223" s="5"/>
    </row>
    <row r="224" spans="17:17" ht="12.75" customHeight="1">
      <c r="Q224" s="5"/>
    </row>
    <row r="225" spans="17:17" ht="12.75" customHeight="1">
      <c r="Q225" s="5"/>
    </row>
    <row r="226" spans="17:17" ht="12.75" customHeight="1">
      <c r="Q226" s="5"/>
    </row>
    <row r="227" spans="17:17" ht="12.75" customHeight="1">
      <c r="Q227" s="5"/>
    </row>
    <row r="228" spans="17:17" ht="12.75" customHeight="1">
      <c r="Q228" s="5"/>
    </row>
    <row r="229" spans="17:17" ht="12.75" customHeight="1">
      <c r="Q229" s="5"/>
    </row>
    <row r="230" spans="17:17" ht="12.75" customHeight="1">
      <c r="Q230" s="5"/>
    </row>
    <row r="231" spans="17:17" ht="12.75" customHeight="1">
      <c r="Q231" s="5"/>
    </row>
    <row r="232" spans="17:17" ht="12.75" customHeight="1">
      <c r="Q232" s="5"/>
    </row>
    <row r="233" spans="17:17" ht="12.75" customHeight="1">
      <c r="Q233" s="5"/>
    </row>
    <row r="234" spans="17:17" ht="12.75" customHeight="1">
      <c r="Q234" s="5"/>
    </row>
    <row r="235" spans="17:17" ht="12.75" customHeight="1">
      <c r="Q235" s="5"/>
    </row>
    <row r="236" spans="17:17" ht="12.75" customHeight="1">
      <c r="Q236" s="5"/>
    </row>
    <row r="237" spans="17:17" ht="12.75" customHeight="1">
      <c r="Q237" s="5"/>
    </row>
    <row r="238" spans="17:17" ht="12.75" customHeight="1">
      <c r="Q238" s="5"/>
    </row>
    <row r="239" spans="17:17" ht="12.75" customHeight="1">
      <c r="Q239" s="5"/>
    </row>
    <row r="240" spans="17:17" ht="12.75" customHeight="1">
      <c r="Q240" s="5"/>
    </row>
    <row r="241" spans="17:17" ht="12.75" customHeight="1">
      <c r="Q241" s="5"/>
    </row>
    <row r="242" spans="17:17" ht="12.75" customHeight="1">
      <c r="Q242" s="5"/>
    </row>
    <row r="243" spans="17:17" ht="12.75" customHeight="1">
      <c r="Q243" s="5"/>
    </row>
    <row r="244" spans="17:17" ht="12.75" customHeight="1">
      <c r="Q244" s="5"/>
    </row>
    <row r="245" spans="17:17" ht="12.75" customHeight="1">
      <c r="Q245" s="5"/>
    </row>
    <row r="246" spans="17:17" ht="12.75" customHeight="1">
      <c r="Q246" s="5"/>
    </row>
    <row r="247" spans="17:17" ht="12.75" customHeight="1">
      <c r="Q247" s="5"/>
    </row>
    <row r="248" spans="17:17" ht="12.75" customHeight="1">
      <c r="Q248" s="5"/>
    </row>
    <row r="249" spans="17:17" ht="12.75" customHeight="1">
      <c r="Q249" s="5"/>
    </row>
    <row r="250" spans="17:17" ht="12.75" customHeight="1">
      <c r="Q250" s="5"/>
    </row>
    <row r="251" spans="17:17" ht="12.75" customHeight="1">
      <c r="Q251" s="5"/>
    </row>
    <row r="252" spans="17:17" ht="12.75" customHeight="1">
      <c r="Q252" s="5"/>
    </row>
    <row r="253" spans="17:17" ht="12.75" customHeight="1">
      <c r="Q253" s="5"/>
    </row>
    <row r="254" spans="17:17" ht="12.75" customHeight="1">
      <c r="Q254" s="5"/>
    </row>
    <row r="255" spans="17:17" ht="12.75" customHeight="1">
      <c r="Q255" s="5"/>
    </row>
    <row r="256" spans="17:17" ht="12.75" customHeight="1">
      <c r="Q256" s="5"/>
    </row>
    <row r="257" spans="17:17" ht="12.75" customHeight="1">
      <c r="Q257" s="5"/>
    </row>
    <row r="258" spans="17:17" ht="12.75" customHeight="1">
      <c r="Q258" s="5"/>
    </row>
    <row r="259" spans="17:17" ht="12.75" customHeight="1">
      <c r="Q259" s="5"/>
    </row>
    <row r="260" spans="17:17" ht="12.75" customHeight="1">
      <c r="Q260" s="5"/>
    </row>
    <row r="261" spans="17:17" ht="12.75" customHeight="1">
      <c r="Q261" s="5"/>
    </row>
    <row r="262" spans="17:17" ht="12.75" customHeight="1">
      <c r="Q262" s="5"/>
    </row>
    <row r="263" spans="17:17" ht="12.75" customHeight="1">
      <c r="Q263" s="5"/>
    </row>
    <row r="264" spans="17:17" ht="12.75" customHeight="1">
      <c r="Q264" s="5"/>
    </row>
    <row r="265" spans="17:17" ht="12.75" customHeight="1">
      <c r="Q265" s="5"/>
    </row>
    <row r="266" spans="17:17" ht="12.75" customHeight="1">
      <c r="Q266" s="5"/>
    </row>
    <row r="267" spans="17:17" ht="12.75" customHeight="1">
      <c r="Q267" s="5"/>
    </row>
    <row r="268" spans="17:17" ht="12.75" customHeight="1">
      <c r="Q268" s="5"/>
    </row>
    <row r="269" spans="17:17" ht="12.75" customHeight="1">
      <c r="Q269" s="5"/>
    </row>
    <row r="270" spans="17:17" ht="12.75" customHeight="1">
      <c r="Q270" s="5"/>
    </row>
    <row r="271" spans="17:17" ht="12.75" customHeight="1">
      <c r="Q271" s="5"/>
    </row>
    <row r="272" spans="17:17" ht="12.75" customHeight="1">
      <c r="Q272" s="5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0">
    <mergeCell ref="F71:O71"/>
    <mergeCell ref="N72:O72"/>
    <mergeCell ref="J72:K72"/>
    <mergeCell ref="L72:M72"/>
    <mergeCell ref="B67:E67"/>
    <mergeCell ref="H72:I72"/>
    <mergeCell ref="F72:G72"/>
    <mergeCell ref="B55:B56"/>
    <mergeCell ref="C66:E66"/>
    <mergeCell ref="C63:E63"/>
    <mergeCell ref="C68:D68"/>
    <mergeCell ref="C62:E62"/>
    <mergeCell ref="C60:E60"/>
    <mergeCell ref="C61:E61"/>
    <mergeCell ref="C65:E65"/>
    <mergeCell ref="C64:E64"/>
    <mergeCell ref="C59:E59"/>
    <mergeCell ref="C58:E58"/>
    <mergeCell ref="C55:C56"/>
    <mergeCell ref="C57:E57"/>
    <mergeCell ref="D56:E56"/>
    <mergeCell ref="B47:B48"/>
    <mergeCell ref="C47:D48"/>
    <mergeCell ref="C41:D41"/>
    <mergeCell ref="C33:D34"/>
    <mergeCell ref="C24:D24"/>
    <mergeCell ref="B29:P29"/>
    <mergeCell ref="B33:B34"/>
    <mergeCell ref="B32:E32"/>
    <mergeCell ref="C38:D38"/>
    <mergeCell ref="B10:B11"/>
    <mergeCell ref="C15:E15"/>
    <mergeCell ref="C18:E18"/>
    <mergeCell ref="C42:D42"/>
    <mergeCell ref="C46:D46"/>
    <mergeCell ref="C45:D45"/>
    <mergeCell ref="S11:V11"/>
    <mergeCell ref="P10:P11"/>
    <mergeCell ref="E10:E11"/>
    <mergeCell ref="L11:M11"/>
    <mergeCell ref="F11:G11"/>
    <mergeCell ref="H11:I11"/>
    <mergeCell ref="J11:K11"/>
    <mergeCell ref="N11:O11"/>
    <mergeCell ref="P55:P56"/>
    <mergeCell ref="D55:E55"/>
    <mergeCell ref="C44:D44"/>
    <mergeCell ref="C43:D43"/>
    <mergeCell ref="X10:Y10"/>
    <mergeCell ref="F10:O10"/>
    <mergeCell ref="B51:E51"/>
    <mergeCell ref="B54:E54"/>
    <mergeCell ref="B52:E52"/>
    <mergeCell ref="Q13:Q14"/>
    <mergeCell ref="Q19:Q22"/>
    <mergeCell ref="C37:D37"/>
    <mergeCell ref="C36:D36"/>
    <mergeCell ref="B28:E28"/>
    <mergeCell ref="C39:D39"/>
    <mergeCell ref="C10:C11"/>
  </mergeCells>
  <conditionalFormatting sqref="E74 C76:D76">
    <cfRule type="cellIs" dxfId="279" priority="1" operator="greaterThan">
      <formula>0</formula>
    </cfRule>
  </conditionalFormatting>
  <conditionalFormatting sqref="V13">
    <cfRule type="cellIs" dxfId="278" priority="2" operator="lessThan">
      <formula>$U$13</formula>
    </cfRule>
  </conditionalFormatting>
  <conditionalFormatting sqref="V14">
    <cfRule type="cellIs" dxfId="277" priority="3" operator="lessThan">
      <formula>$U$14</formula>
    </cfRule>
  </conditionalFormatting>
  <conditionalFormatting sqref="V16">
    <cfRule type="cellIs" dxfId="276" priority="4" operator="lessThan">
      <formula>$U$16</formula>
    </cfRule>
  </conditionalFormatting>
  <conditionalFormatting sqref="F49:O49">
    <cfRule type="cellIs" dxfId="275" priority="5" operator="lessThan">
      <formula>$F$40/2</formula>
    </cfRule>
  </conditionalFormatting>
  <conditionalFormatting sqref="P52">
    <cfRule type="cellIs" dxfId="274" priority="6" operator="lessThan">
      <formula>#REF!</formula>
    </cfRule>
  </conditionalFormatting>
  <conditionalFormatting sqref="P52">
    <cfRule type="cellIs" dxfId="273" priority="7" operator="greaterThan">
      <formula>#REF!</formula>
    </cfRule>
  </conditionalFormatting>
  <conditionalFormatting sqref="F54">
    <cfRule type="cellIs" dxfId="272" priority="8" operator="lessThan">
      <formula>$F$72</formula>
    </cfRule>
  </conditionalFormatting>
  <conditionalFormatting sqref="F54">
    <cfRule type="cellIs" dxfId="271" priority="9" operator="greaterThan">
      <formula>$F$72</formula>
    </cfRule>
  </conditionalFormatting>
  <conditionalFormatting sqref="G54">
    <cfRule type="cellIs" dxfId="270" priority="10" operator="lessThan">
      <formula>$F$72</formula>
    </cfRule>
  </conditionalFormatting>
  <conditionalFormatting sqref="G54">
    <cfRule type="cellIs" dxfId="269" priority="11" operator="greaterThan">
      <formula>$F$72</formula>
    </cfRule>
  </conditionalFormatting>
  <conditionalFormatting sqref="H72">
    <cfRule type="cellIs" dxfId="268" priority="12" operator="greaterThan">
      <formula>$H$72</formula>
    </cfRule>
  </conditionalFormatting>
  <conditionalFormatting sqref="H54">
    <cfRule type="cellIs" dxfId="267" priority="13" operator="lessThan">
      <formula>$H$72</formula>
    </cfRule>
  </conditionalFormatting>
  <conditionalFormatting sqref="H54">
    <cfRule type="cellIs" dxfId="266" priority="14" operator="greaterThan">
      <formula>$H$72</formula>
    </cfRule>
  </conditionalFormatting>
  <conditionalFormatting sqref="I54">
    <cfRule type="cellIs" dxfId="265" priority="15" operator="lessThan">
      <formula>$H$72</formula>
    </cfRule>
  </conditionalFormatting>
  <conditionalFormatting sqref="I54">
    <cfRule type="cellIs" dxfId="264" priority="16" operator="greaterThan">
      <formula>$H$72</formula>
    </cfRule>
  </conditionalFormatting>
  <conditionalFormatting sqref="J54">
    <cfRule type="cellIs" dxfId="263" priority="17" operator="lessThan">
      <formula>$J$72</formula>
    </cfRule>
  </conditionalFormatting>
  <conditionalFormatting sqref="J54">
    <cfRule type="cellIs" dxfId="262" priority="18" operator="greaterThan">
      <formula>$J$72</formula>
    </cfRule>
  </conditionalFormatting>
  <conditionalFormatting sqref="K54">
    <cfRule type="cellIs" dxfId="261" priority="19" operator="lessThan">
      <formula>$J$72</formula>
    </cfRule>
  </conditionalFormatting>
  <conditionalFormatting sqref="K54">
    <cfRule type="cellIs" dxfId="260" priority="20" operator="greaterThan">
      <formula>$J$72</formula>
    </cfRule>
  </conditionalFormatting>
  <conditionalFormatting sqref="L54">
    <cfRule type="cellIs" dxfId="259" priority="21" operator="lessThan">
      <formula>$L$72</formula>
    </cfRule>
  </conditionalFormatting>
  <conditionalFormatting sqref="L54">
    <cfRule type="cellIs" dxfId="258" priority="22" operator="greaterThan">
      <formula>$L$72</formula>
    </cfRule>
  </conditionalFormatting>
  <conditionalFormatting sqref="M54">
    <cfRule type="cellIs" dxfId="257" priority="23" operator="lessThan">
      <formula>$L$72</formula>
    </cfRule>
  </conditionalFormatting>
  <conditionalFormatting sqref="M54">
    <cfRule type="cellIs" dxfId="256" priority="24" operator="greaterThan">
      <formula>$L$72</formula>
    </cfRule>
  </conditionalFormatting>
  <conditionalFormatting sqref="N54">
    <cfRule type="cellIs" dxfId="255" priority="25" operator="lessThan">
      <formula>$N$72</formula>
    </cfRule>
  </conditionalFormatting>
  <conditionalFormatting sqref="N54">
    <cfRule type="cellIs" dxfId="254" priority="26" operator="greaterThan">
      <formula>$N$72</formula>
    </cfRule>
  </conditionalFormatting>
  <conditionalFormatting sqref="O54">
    <cfRule type="cellIs" dxfId="253" priority="27" operator="lessThan">
      <formula>$N$72</formula>
    </cfRule>
  </conditionalFormatting>
  <conditionalFormatting sqref="O54">
    <cfRule type="cellIs" dxfId="252" priority="28" operator="greaterThan">
      <formula>$N$72</formula>
    </cfRule>
  </conditionalFormatting>
  <conditionalFormatting sqref="N51:O51">
    <cfRule type="cellIs" dxfId="251" priority="29" operator="lessThan">
      <formula>#REF!</formula>
    </cfRule>
  </conditionalFormatting>
  <conditionalFormatting sqref="N51:O51">
    <cfRule type="cellIs" dxfId="250" priority="30" operator="greaterThan">
      <formula>#REF!</formula>
    </cfRule>
  </conditionalFormatting>
  <conditionalFormatting sqref="H50">
    <cfRule type="cellIs" dxfId="249" priority="31" operator="lessThan">
      <formula>$H$51</formula>
    </cfRule>
  </conditionalFormatting>
  <conditionalFormatting sqref="H50">
    <cfRule type="cellIs" dxfId="248" priority="32" operator="greaterThan">
      <formula>$H$51</formula>
    </cfRule>
  </conditionalFormatting>
  <conditionalFormatting sqref="I50">
    <cfRule type="cellIs" dxfId="247" priority="33" operator="lessThan">
      <formula>$I$51</formula>
    </cfRule>
  </conditionalFormatting>
  <conditionalFormatting sqref="I50">
    <cfRule type="cellIs" dxfId="246" priority="34" operator="greaterThan">
      <formula>$I$51</formula>
    </cfRule>
  </conditionalFormatting>
  <conditionalFormatting sqref="J50">
    <cfRule type="cellIs" dxfId="245" priority="35" operator="lessThan">
      <formula>$J$51</formula>
    </cfRule>
  </conditionalFormatting>
  <conditionalFormatting sqref="J50">
    <cfRule type="cellIs" dxfId="244" priority="36" operator="greaterThan">
      <formula>$J$51</formula>
    </cfRule>
  </conditionalFormatting>
  <conditionalFormatting sqref="K50">
    <cfRule type="cellIs" dxfId="243" priority="37" operator="lessThan">
      <formula>$K$51</formula>
    </cfRule>
  </conditionalFormatting>
  <conditionalFormatting sqref="K50">
    <cfRule type="cellIs" dxfId="242" priority="38" operator="greaterThan">
      <formula>$K$51</formula>
    </cfRule>
  </conditionalFormatting>
  <conditionalFormatting sqref="L50">
    <cfRule type="cellIs" dxfId="241" priority="39" operator="lessThan">
      <formula>$L$51</formula>
    </cfRule>
  </conditionalFormatting>
  <conditionalFormatting sqref="L50">
    <cfRule type="cellIs" dxfId="240" priority="40" operator="greaterThan">
      <formula>$L$51</formula>
    </cfRule>
  </conditionalFormatting>
  <conditionalFormatting sqref="M50">
    <cfRule type="cellIs" dxfId="239" priority="41" operator="lessThan">
      <formula>$M$51</formula>
    </cfRule>
  </conditionalFormatting>
  <conditionalFormatting sqref="M50">
    <cfRule type="cellIs" dxfId="238" priority="42" operator="greaterThan">
      <formula>$M$51</formula>
    </cfRule>
  </conditionalFormatting>
  <conditionalFormatting sqref="N50">
    <cfRule type="cellIs" dxfId="237" priority="43" operator="lessThan">
      <formula>$N$51</formula>
    </cfRule>
  </conditionalFormatting>
  <conditionalFormatting sqref="N50">
    <cfRule type="cellIs" dxfId="236" priority="44" operator="greaterThan">
      <formula>$N$51</formula>
    </cfRule>
  </conditionalFormatting>
  <conditionalFormatting sqref="O50">
    <cfRule type="cellIs" dxfId="235" priority="45" operator="lessThan">
      <formula>$O$51</formula>
    </cfRule>
  </conditionalFormatting>
  <conditionalFormatting sqref="O50">
    <cfRule type="cellIs" dxfId="234" priority="46" operator="greaterThan">
      <formula>$O$51</formula>
    </cfRule>
  </conditionalFormatting>
  <conditionalFormatting sqref="F50">
    <cfRule type="cellIs" dxfId="233" priority="47" operator="lessThan">
      <formula>$F$51</formula>
    </cfRule>
  </conditionalFormatting>
  <conditionalFormatting sqref="F50">
    <cfRule type="cellIs" dxfId="232" priority="48" operator="greaterThan">
      <formula>$F$51</formula>
    </cfRule>
  </conditionalFormatting>
  <conditionalFormatting sqref="G50">
    <cfRule type="cellIs" dxfId="231" priority="49" operator="lessThan">
      <formula>$G$51</formula>
    </cfRule>
  </conditionalFormatting>
  <conditionalFormatting sqref="G50">
    <cfRule type="cellIs" dxfId="230" priority="50" operator="greaterThan">
      <formula>$G$51</formula>
    </cfRule>
  </conditionalFormatting>
  <dataValidations count="5">
    <dataValidation type="list" allowBlank="1" showErrorMessage="1" sqref="D13:D14">
      <formula1>$T$21:$T$24</formula1>
    </dataValidation>
    <dataValidation type="list" allowBlank="1" showErrorMessage="1" sqref="F52:O52 E33:E39 E41:E48">
      <formula1>$T$13:$T$16</formula1>
    </dataValidation>
    <dataValidation type="list" allowBlank="1" showErrorMessage="1" sqref="D30">
      <formula1>$T$21:$T$23</formula1>
    </dataValidation>
    <dataValidation type="list" allowBlank="1" showErrorMessage="1" sqref="D31">
      <formula1>$Y$13:$Y$16</formula1>
    </dataValidation>
    <dataValidation type="list" allowBlank="1" showErrorMessage="1" sqref="C30:C31">
      <formula1>$Y$12:$Y$20</formula1>
    </dataValidation>
  </dataValidations>
  <printOptions horizontalCentered="1"/>
  <pageMargins left="0.78740157480314965" right="0.39370078740157483" top="0.98425196850393704" bottom="0.98425196850393704" header="0" footer="0"/>
  <pageSetup paperSize="9" scale="2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109375" customWidth="1"/>
    <col min="2" max="2" width="3.44140625" customWidth="1"/>
    <col min="3" max="3" width="55.6640625" customWidth="1"/>
    <col min="4" max="4" width="7" customWidth="1"/>
    <col min="5" max="5" width="5.5546875" customWidth="1"/>
    <col min="6" max="11" width="5.6640625" customWidth="1"/>
    <col min="12" max="12" width="14.109375" customWidth="1"/>
    <col min="13" max="13" width="12.44140625" customWidth="1"/>
    <col min="14" max="15" width="6" customWidth="1"/>
    <col min="16" max="16" width="2.88671875" customWidth="1"/>
    <col min="17" max="17" width="12.88671875" customWidth="1"/>
    <col min="18" max="19" width="8.6640625" customWidth="1"/>
    <col min="20" max="20" width="19.44140625" customWidth="1"/>
    <col min="21" max="22" width="14.33203125" customWidth="1"/>
    <col min="23" max="23" width="17.6640625" customWidth="1"/>
    <col min="24" max="24" width="14.5546875" customWidth="1"/>
    <col min="25" max="26" width="8.664062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660" t="s">
        <v>175</v>
      </c>
      <c r="C2" s="521"/>
      <c r="D2" s="166"/>
      <c r="E2" s="1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7">
        <v>32</v>
      </c>
      <c r="R3" s="5" t="s">
        <v>177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3.25" customHeight="1">
      <c r="A5" s="5"/>
      <c r="B5" s="586" t="s">
        <v>4</v>
      </c>
      <c r="C5" s="573" t="s">
        <v>5</v>
      </c>
      <c r="D5" s="56"/>
      <c r="E5" s="587"/>
      <c r="F5" s="493" t="s">
        <v>6</v>
      </c>
      <c r="G5" s="464"/>
      <c r="H5" s="464"/>
      <c r="I5" s="464"/>
      <c r="J5" s="464"/>
      <c r="K5" s="465"/>
      <c r="L5" s="661" t="s">
        <v>178</v>
      </c>
      <c r="M5" s="572" t="s">
        <v>179</v>
      </c>
      <c r="N5" s="7"/>
      <c r="O5" s="7"/>
      <c r="P5" s="7"/>
      <c r="Q5" s="655" t="s">
        <v>180</v>
      </c>
      <c r="R5" s="5" t="s">
        <v>181</v>
      </c>
      <c r="S5" s="5"/>
      <c r="T5" s="5"/>
      <c r="U5" s="5"/>
      <c r="V5" s="5"/>
      <c r="W5" s="5"/>
      <c r="X5" s="5"/>
      <c r="Y5" s="5"/>
      <c r="Z5" s="5"/>
    </row>
    <row r="6" spans="1:26" ht="26.25" customHeight="1">
      <c r="A6" s="5"/>
      <c r="B6" s="471"/>
      <c r="C6" s="574"/>
      <c r="D6" s="168"/>
      <c r="E6" s="656"/>
      <c r="F6" s="493" t="s">
        <v>8</v>
      </c>
      <c r="G6" s="465"/>
      <c r="H6" s="493" t="s">
        <v>9</v>
      </c>
      <c r="I6" s="465"/>
      <c r="J6" s="493" t="s">
        <v>10</v>
      </c>
      <c r="K6" s="465"/>
      <c r="L6" s="471"/>
      <c r="M6" s="471"/>
      <c r="N6" s="7"/>
      <c r="O6" s="7"/>
      <c r="P6" s="7"/>
      <c r="Q6" s="471"/>
      <c r="R6" s="5"/>
      <c r="S6" s="486" t="s">
        <v>46</v>
      </c>
      <c r="T6" s="464"/>
      <c r="U6" s="464"/>
      <c r="V6" s="465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69"/>
      <c r="E7" s="170"/>
      <c r="F7" s="86">
        <v>1</v>
      </c>
      <c r="G7" s="86">
        <v>1</v>
      </c>
      <c r="H7" s="86">
        <v>2</v>
      </c>
      <c r="I7" s="86">
        <v>2</v>
      </c>
      <c r="J7" s="86">
        <v>2</v>
      </c>
      <c r="K7" s="86">
        <v>2</v>
      </c>
      <c r="L7" s="21">
        <f t="shared" ref="L7:L20" si="0">SUM(F7:K7)/2</f>
        <v>5</v>
      </c>
      <c r="M7" s="21">
        <f t="shared" ref="M7:M2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5" t="s">
        <v>143</v>
      </c>
      <c r="E8" s="170"/>
      <c r="F8" s="86">
        <v>2</v>
      </c>
      <c r="G8" s="86">
        <v>2</v>
      </c>
      <c r="H8" s="86">
        <v>2</v>
      </c>
      <c r="I8" s="86">
        <v>2</v>
      </c>
      <c r="J8" s="86"/>
      <c r="K8" s="86"/>
      <c r="L8" s="21">
        <f t="shared" si="0"/>
        <v>4</v>
      </c>
      <c r="M8" s="21">
        <f t="shared" si="1"/>
        <v>128</v>
      </c>
      <c r="N8" s="171" t="s">
        <v>182</v>
      </c>
      <c r="O8" s="23"/>
      <c r="P8" s="23"/>
      <c r="Q8" s="50">
        <v>130</v>
      </c>
      <c r="S8" s="172" t="s">
        <v>183</v>
      </c>
      <c r="T8" s="173" t="s">
        <v>184</v>
      </c>
      <c r="U8" s="18">
        <v>200</v>
      </c>
      <c r="V8" s="18">
        <f>SUMIF($E$22:$E$29,$T8,$M$22:$M$29)+SUMIF($E$31:$E$34,$T8,$M$31:$M$34)</f>
        <v>1088</v>
      </c>
    </row>
    <row r="9" spans="1:26" ht="12.75" customHeight="1">
      <c r="B9" s="25">
        <v>3</v>
      </c>
      <c r="C9" s="58" t="s">
        <v>26</v>
      </c>
      <c r="D9" s="169"/>
      <c r="E9" s="170"/>
      <c r="F9" s="86">
        <v>2</v>
      </c>
      <c r="G9" s="86">
        <v>2</v>
      </c>
      <c r="H9" s="86"/>
      <c r="I9" s="86"/>
      <c r="J9" s="86"/>
      <c r="K9" s="86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73" t="s">
        <v>185</v>
      </c>
      <c r="U9" s="18">
        <v>700</v>
      </c>
      <c r="V9" s="18">
        <f>SUMIF($E$22:$E$29,$T9,$M$22:$M$29)+SUMIF($E$31:$E$34,$T9,$M$31:$M$34)</f>
        <v>512</v>
      </c>
    </row>
    <row r="10" spans="1:26" ht="12.75" customHeight="1">
      <c r="B10" s="25">
        <v>4</v>
      </c>
      <c r="C10" s="58" t="s">
        <v>29</v>
      </c>
      <c r="D10" s="169"/>
      <c r="E10" s="170"/>
      <c r="F10" s="86">
        <v>1</v>
      </c>
      <c r="G10" s="86">
        <v>1</v>
      </c>
      <c r="H10" s="86"/>
      <c r="I10" s="86"/>
      <c r="J10" s="86"/>
      <c r="K10" s="86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73"/>
      <c r="U10" s="18"/>
      <c r="V10" s="18">
        <f>SUMIF($E$22:$E$29,$T10,$M$22:$M$29)+SUMIF($E$31:$E$34,$T10,$M$31:$M$34)</f>
        <v>0</v>
      </c>
    </row>
    <row r="11" spans="1:26" ht="12.75" customHeight="1">
      <c r="B11" s="25">
        <v>5</v>
      </c>
      <c r="C11" s="58" t="s">
        <v>32</v>
      </c>
      <c r="D11" s="169"/>
      <c r="E11" s="170"/>
      <c r="F11" s="86">
        <v>2</v>
      </c>
      <c r="G11" s="86">
        <v>2</v>
      </c>
      <c r="H11" s="86"/>
      <c r="I11" s="86"/>
      <c r="J11" s="86"/>
      <c r="K11" s="86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74" t="s">
        <v>152</v>
      </c>
      <c r="T11" s="175"/>
      <c r="U11" s="18"/>
      <c r="V11" s="18">
        <f>SUMIF($E$22:$E$29,$T11,$M$22:$M$29)+SUMIF($E$31:$E$34,$T11,$M$31:$M$34)</f>
        <v>0</v>
      </c>
    </row>
    <row r="12" spans="1:26" ht="12.75" customHeight="1">
      <c r="B12" s="25">
        <v>6</v>
      </c>
      <c r="C12" s="58" t="s">
        <v>31</v>
      </c>
      <c r="D12" s="169"/>
      <c r="E12" s="170"/>
      <c r="F12" s="86">
        <v>1</v>
      </c>
      <c r="G12" s="86">
        <v>1</v>
      </c>
      <c r="H12" s="86"/>
      <c r="I12" s="86"/>
      <c r="J12" s="86"/>
      <c r="K12" s="86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69"/>
      <c r="E13" s="170"/>
      <c r="F13" s="86">
        <v>1</v>
      </c>
      <c r="G13" s="86">
        <v>1</v>
      </c>
      <c r="H13" s="86"/>
      <c r="I13" s="86"/>
      <c r="J13" s="86"/>
      <c r="K13" s="86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69"/>
      <c r="E14" s="170"/>
      <c r="F14" s="86">
        <v>1</v>
      </c>
      <c r="G14" s="86">
        <v>1</v>
      </c>
      <c r="H14" s="86"/>
      <c r="I14" s="86"/>
      <c r="J14" s="86"/>
      <c r="K14" s="86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69"/>
      <c r="E15" s="170"/>
      <c r="F15" s="86">
        <v>1</v>
      </c>
      <c r="G15" s="86">
        <v>1</v>
      </c>
      <c r="H15" s="86"/>
      <c r="I15" s="86"/>
      <c r="J15" s="86"/>
      <c r="K15" s="86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69"/>
      <c r="E16" s="170"/>
      <c r="F16" s="86">
        <v>2</v>
      </c>
      <c r="G16" s="86">
        <v>2</v>
      </c>
      <c r="H16" s="86">
        <v>1</v>
      </c>
      <c r="I16" s="86">
        <v>1</v>
      </c>
      <c r="J16" s="86">
        <v>1</v>
      </c>
      <c r="K16" s="86">
        <v>1</v>
      </c>
      <c r="L16" s="21">
        <f t="shared" si="0"/>
        <v>4</v>
      </c>
      <c r="M16" s="21">
        <f t="shared" si="1"/>
        <v>128</v>
      </c>
      <c r="N16" s="171" t="s">
        <v>182</v>
      </c>
      <c r="O16" s="23"/>
      <c r="P16" s="23"/>
      <c r="Q16" s="55">
        <v>130</v>
      </c>
      <c r="T16" s="15" t="s">
        <v>144</v>
      </c>
    </row>
    <row r="17" spans="1:24" ht="12.75" customHeight="1">
      <c r="B17" s="25">
        <v>11</v>
      </c>
      <c r="C17" s="58" t="s">
        <v>40</v>
      </c>
      <c r="D17" s="169"/>
      <c r="E17" s="170"/>
      <c r="F17" s="86"/>
      <c r="G17" s="86"/>
      <c r="H17" s="86">
        <v>1</v>
      </c>
      <c r="I17" s="86">
        <v>1</v>
      </c>
      <c r="J17" s="86"/>
      <c r="K17" s="86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143</v>
      </c>
    </row>
    <row r="18" spans="1:24" ht="12.75" customHeight="1">
      <c r="B18" s="25">
        <v>12</v>
      </c>
      <c r="C18" s="58" t="s">
        <v>72</v>
      </c>
      <c r="D18" s="169"/>
      <c r="E18" s="170"/>
      <c r="F18" s="86">
        <v>3</v>
      </c>
      <c r="G18" s="86">
        <v>3</v>
      </c>
      <c r="H18" s="86">
        <v>3</v>
      </c>
      <c r="I18" s="86">
        <v>3</v>
      </c>
      <c r="J18" s="86">
        <v>3</v>
      </c>
      <c r="K18" s="86">
        <v>3</v>
      </c>
      <c r="L18" s="21">
        <f t="shared" si="0"/>
        <v>9</v>
      </c>
      <c r="M18" s="21">
        <f t="shared" si="1"/>
        <v>288</v>
      </c>
      <c r="N18" s="171" t="s">
        <v>182</v>
      </c>
      <c r="O18" s="23"/>
      <c r="P18" s="23"/>
      <c r="Q18" s="55">
        <v>290</v>
      </c>
      <c r="T18" s="15" t="s">
        <v>145</v>
      </c>
    </row>
    <row r="19" spans="1:24" ht="12.75" customHeight="1">
      <c r="B19" s="25">
        <v>13</v>
      </c>
      <c r="C19" s="58" t="s">
        <v>73</v>
      </c>
      <c r="D19" s="169"/>
      <c r="E19" s="170"/>
      <c r="F19" s="86">
        <v>1</v>
      </c>
      <c r="G19" s="86">
        <v>1</v>
      </c>
      <c r="H19" s="86"/>
      <c r="I19" s="86"/>
      <c r="J19" s="86"/>
      <c r="K19" s="86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74</v>
      </c>
      <c r="D20" s="169"/>
      <c r="E20" s="169"/>
      <c r="F20" s="86">
        <v>1</v>
      </c>
      <c r="G20" s="86">
        <v>1</v>
      </c>
      <c r="H20" s="86">
        <v>1</v>
      </c>
      <c r="I20" s="86">
        <v>1</v>
      </c>
      <c r="J20" s="86">
        <v>1</v>
      </c>
      <c r="K20" s="86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653" t="s">
        <v>186</v>
      </c>
      <c r="C21" s="464"/>
      <c r="D21" s="464"/>
      <c r="E21" s="465"/>
      <c r="F21" s="176">
        <f t="shared" ref="F21:L21" si="2">SUM(F7:F20)</f>
        <v>19</v>
      </c>
      <c r="G21" s="176">
        <f t="shared" si="2"/>
        <v>19</v>
      </c>
      <c r="H21" s="176">
        <f t="shared" si="2"/>
        <v>10</v>
      </c>
      <c r="I21" s="176">
        <f t="shared" si="2"/>
        <v>10</v>
      </c>
      <c r="J21" s="176">
        <f t="shared" si="2"/>
        <v>7</v>
      </c>
      <c r="K21" s="176">
        <f t="shared" si="2"/>
        <v>7</v>
      </c>
      <c r="L21" s="80">
        <f t="shared" si="2"/>
        <v>36</v>
      </c>
      <c r="M21" s="80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651" t="s">
        <v>160</v>
      </c>
      <c r="D22" s="465"/>
      <c r="E22" s="93" t="s">
        <v>184</v>
      </c>
      <c r="F22" s="123"/>
      <c r="G22" s="123"/>
      <c r="H22" s="123"/>
      <c r="I22" s="123"/>
      <c r="J22" s="123">
        <v>1</v>
      </c>
      <c r="K22" s="123">
        <v>1</v>
      </c>
      <c r="L22" s="97">
        <f>SUM(F22:K22)/2</f>
        <v>1</v>
      </c>
      <c r="M22" s="21">
        <f t="shared" si="1"/>
        <v>32</v>
      </c>
      <c r="N22" s="657">
        <f>SUM(M22:M29)</f>
        <v>640</v>
      </c>
      <c r="O22" s="657">
        <f>N22+N31</f>
        <v>1600</v>
      </c>
      <c r="P22" s="23"/>
      <c r="S22" s="15" t="s">
        <v>184</v>
      </c>
      <c r="T22" s="658" t="s">
        <v>188</v>
      </c>
      <c r="U22" s="521"/>
      <c r="V22" s="521"/>
      <c r="W22" s="521"/>
      <c r="X22" s="521"/>
    </row>
    <row r="23" spans="1:24" ht="12.75" customHeight="1">
      <c r="B23" s="10">
        <v>16</v>
      </c>
      <c r="C23" s="651" t="s">
        <v>189</v>
      </c>
      <c r="D23" s="465"/>
      <c r="E23" s="93" t="s">
        <v>184</v>
      </c>
      <c r="F23" s="123">
        <v>1</v>
      </c>
      <c r="G23" s="123">
        <v>1</v>
      </c>
      <c r="H23" s="123"/>
      <c r="I23" s="123"/>
      <c r="J23" s="123"/>
      <c r="K23" s="123"/>
      <c r="L23" s="97">
        <f>SUM(F23:K23)/2</f>
        <v>1</v>
      </c>
      <c r="M23" s="21">
        <f t="shared" si="1"/>
        <v>32</v>
      </c>
      <c r="N23" s="489"/>
      <c r="O23" s="489"/>
      <c r="P23" s="23"/>
      <c r="S23" s="15"/>
      <c r="T23" s="521"/>
      <c r="U23" s="521"/>
      <c r="V23" s="521"/>
      <c r="W23" s="521"/>
      <c r="X23" s="521"/>
    </row>
    <row r="24" spans="1:24" ht="12.75" customHeight="1">
      <c r="B24" s="10">
        <v>17</v>
      </c>
      <c r="C24" s="651" t="s">
        <v>83</v>
      </c>
      <c r="D24" s="465"/>
      <c r="E24" s="93" t="s">
        <v>184</v>
      </c>
      <c r="F24" s="123"/>
      <c r="G24" s="123"/>
      <c r="H24" s="123"/>
      <c r="I24" s="123"/>
      <c r="J24" s="123">
        <v>2</v>
      </c>
      <c r="K24" s="123">
        <v>2</v>
      </c>
      <c r="L24" s="97">
        <f>SUM(F24:K24)/2</f>
        <v>2</v>
      </c>
      <c r="M24" s="21">
        <f t="shared" si="1"/>
        <v>64</v>
      </c>
      <c r="N24" s="489"/>
      <c r="O24" s="489"/>
      <c r="P24" s="23"/>
      <c r="S24" s="5"/>
      <c r="T24" s="521"/>
      <c r="U24" s="521"/>
      <c r="V24" s="521"/>
      <c r="W24" s="521"/>
      <c r="X24" s="521"/>
    </row>
    <row r="25" spans="1:24" ht="12.75" customHeight="1">
      <c r="B25" s="654">
        <v>18</v>
      </c>
      <c r="C25" s="581" t="s">
        <v>161</v>
      </c>
      <c r="D25" s="579"/>
      <c r="E25" s="78" t="s">
        <v>184</v>
      </c>
      <c r="F25" s="100">
        <v>1</v>
      </c>
      <c r="G25" s="100">
        <v>1</v>
      </c>
      <c r="H25" s="100">
        <v>1</v>
      </c>
      <c r="I25" s="100">
        <v>1</v>
      </c>
      <c r="J25" s="100"/>
      <c r="K25" s="100"/>
      <c r="L25" s="659">
        <f>SUM(F25:K26)/2</f>
        <v>5</v>
      </c>
      <c r="M25" s="659">
        <f t="shared" si="1"/>
        <v>160</v>
      </c>
      <c r="N25" s="489"/>
      <c r="O25" s="489"/>
      <c r="P25" s="23"/>
      <c r="T25" s="521"/>
      <c r="U25" s="521"/>
      <c r="V25" s="521"/>
      <c r="W25" s="521"/>
      <c r="X25" s="521"/>
    </row>
    <row r="26" spans="1:24" ht="12.75" customHeight="1">
      <c r="B26" s="471"/>
      <c r="C26" s="571"/>
      <c r="D26" s="580"/>
      <c r="E26" s="78" t="s">
        <v>185</v>
      </c>
      <c r="F26" s="100"/>
      <c r="G26" s="100"/>
      <c r="H26" s="100">
        <v>2</v>
      </c>
      <c r="I26" s="100">
        <v>2</v>
      </c>
      <c r="J26" s="100">
        <v>1</v>
      </c>
      <c r="K26" s="100">
        <v>1</v>
      </c>
      <c r="L26" s="471"/>
      <c r="M26" s="471"/>
      <c r="N26" s="489"/>
      <c r="O26" s="489"/>
      <c r="P26" s="23"/>
      <c r="S26" s="15" t="s">
        <v>185</v>
      </c>
      <c r="T26" s="101" t="s">
        <v>148</v>
      </c>
    </row>
    <row r="27" spans="1:24" ht="12.75" customHeight="1">
      <c r="B27" s="10">
        <v>19</v>
      </c>
      <c r="C27" s="652" t="s">
        <v>190</v>
      </c>
      <c r="D27" s="465"/>
      <c r="E27" s="78" t="s">
        <v>185</v>
      </c>
      <c r="F27" s="100"/>
      <c r="G27" s="100"/>
      <c r="H27" s="100"/>
      <c r="I27" s="100"/>
      <c r="J27" s="100">
        <v>1</v>
      </c>
      <c r="K27" s="100">
        <v>1</v>
      </c>
      <c r="L27" s="97">
        <f>SUM(F27:K27)/2</f>
        <v>1</v>
      </c>
      <c r="M27" s="21">
        <f t="shared" ref="M27:M33" si="3">L27*$Q$3</f>
        <v>32</v>
      </c>
      <c r="N27" s="489"/>
      <c r="O27" s="489"/>
      <c r="P27" s="23"/>
    </row>
    <row r="28" spans="1:24" ht="12.75" customHeight="1">
      <c r="B28" s="10">
        <v>20</v>
      </c>
      <c r="C28" s="592" t="s">
        <v>191</v>
      </c>
      <c r="D28" s="465"/>
      <c r="E28" s="78" t="s">
        <v>185</v>
      </c>
      <c r="F28" s="100">
        <v>1</v>
      </c>
      <c r="G28" s="100">
        <v>1</v>
      </c>
      <c r="H28" s="100">
        <v>3</v>
      </c>
      <c r="I28" s="100">
        <v>3</v>
      </c>
      <c r="J28" s="100">
        <v>1</v>
      </c>
      <c r="K28" s="100">
        <v>1</v>
      </c>
      <c r="L28" s="97">
        <f>SUM(F28:K28)/2</f>
        <v>5</v>
      </c>
      <c r="M28" s="21">
        <f t="shared" si="3"/>
        <v>160</v>
      </c>
      <c r="N28" s="489"/>
      <c r="O28" s="489"/>
      <c r="P28" s="23"/>
    </row>
    <row r="29" spans="1:24" ht="12.75" customHeight="1">
      <c r="B29" s="10">
        <v>21</v>
      </c>
      <c r="C29" s="652" t="s">
        <v>163</v>
      </c>
      <c r="D29" s="465"/>
      <c r="E29" s="78" t="s">
        <v>185</v>
      </c>
      <c r="F29" s="100"/>
      <c r="G29" s="100"/>
      <c r="H29" s="100">
        <v>2</v>
      </c>
      <c r="I29" s="100">
        <v>2</v>
      </c>
      <c r="J29" s="100">
        <v>3</v>
      </c>
      <c r="K29" s="100">
        <v>3</v>
      </c>
      <c r="L29" s="97">
        <f>SUM(F29:K29)/2</f>
        <v>5</v>
      </c>
      <c r="M29" s="21">
        <f t="shared" si="3"/>
        <v>160</v>
      </c>
      <c r="N29" s="471"/>
      <c r="O29" s="489"/>
      <c r="P29" s="23"/>
    </row>
    <row r="30" spans="1:24" ht="12.75" customHeight="1">
      <c r="B30" s="82" t="s">
        <v>91</v>
      </c>
      <c r="C30" s="148"/>
      <c r="D30" s="83"/>
      <c r="E30" s="179"/>
      <c r="F30" s="109">
        <f t="shared" ref="F30:K30" si="4">SUM(F22:F29)</f>
        <v>3</v>
      </c>
      <c r="G30" s="129">
        <f t="shared" si="4"/>
        <v>3</v>
      </c>
      <c r="H30" s="129">
        <f t="shared" si="4"/>
        <v>8</v>
      </c>
      <c r="I30" s="129">
        <f t="shared" si="4"/>
        <v>8</v>
      </c>
      <c r="J30" s="129">
        <f t="shared" si="4"/>
        <v>9</v>
      </c>
      <c r="K30" s="129">
        <f t="shared" si="4"/>
        <v>9</v>
      </c>
      <c r="L30" s="109">
        <f>SUM(F30:K30)</f>
        <v>40</v>
      </c>
      <c r="M30" s="180">
        <f t="shared" si="3"/>
        <v>1280</v>
      </c>
      <c r="N30" s="18"/>
      <c r="O30" s="489"/>
      <c r="P30" s="23"/>
    </row>
    <row r="31" spans="1:24" ht="12.75" customHeight="1">
      <c r="A31" s="5"/>
      <c r="B31" s="181">
        <v>22</v>
      </c>
      <c r="C31" s="652" t="s">
        <v>192</v>
      </c>
      <c r="D31" s="465"/>
      <c r="E31" s="78" t="s">
        <v>185</v>
      </c>
      <c r="F31" s="100"/>
      <c r="G31" s="100"/>
      <c r="H31" s="100">
        <v>1</v>
      </c>
      <c r="I31" s="100">
        <v>1</v>
      </c>
      <c r="J31" s="100">
        <v>2</v>
      </c>
      <c r="K31" s="100">
        <v>2</v>
      </c>
      <c r="L31" s="97">
        <f>SUM(F31:K31)/2</f>
        <v>3</v>
      </c>
      <c r="M31" s="21">
        <f t="shared" si="3"/>
        <v>96</v>
      </c>
      <c r="N31" s="665">
        <f>SUM(M31:M34)</f>
        <v>960</v>
      </c>
      <c r="O31" s="489"/>
      <c r="P31" s="23"/>
      <c r="R31" s="5"/>
      <c r="S31" s="5"/>
      <c r="T31" s="5"/>
      <c r="U31" s="5"/>
      <c r="V31" s="5"/>
    </row>
    <row r="32" spans="1:24" ht="12.75" customHeight="1">
      <c r="A32" s="5"/>
      <c r="B32" s="181">
        <v>23</v>
      </c>
      <c r="C32" s="652" t="s">
        <v>193</v>
      </c>
      <c r="D32" s="465"/>
      <c r="E32" s="78" t="s">
        <v>185</v>
      </c>
      <c r="F32" s="100"/>
      <c r="G32" s="100"/>
      <c r="H32" s="100"/>
      <c r="I32" s="100"/>
      <c r="J32" s="100">
        <v>2</v>
      </c>
      <c r="K32" s="100">
        <v>2</v>
      </c>
      <c r="L32" s="97">
        <f>SUM(F32:K32)/2</f>
        <v>2</v>
      </c>
      <c r="M32" s="21">
        <f t="shared" si="3"/>
        <v>64</v>
      </c>
      <c r="N32" s="489"/>
      <c r="O32" s="489"/>
      <c r="P32" s="23"/>
      <c r="Q32" s="171" t="s">
        <v>194</v>
      </c>
      <c r="R32" s="5"/>
      <c r="S32" s="5"/>
      <c r="T32" s="5"/>
      <c r="U32" s="5"/>
      <c r="V32" s="5"/>
    </row>
    <row r="33" spans="1:22" ht="12.75" customHeight="1">
      <c r="B33" s="650">
        <v>24</v>
      </c>
      <c r="C33" s="581" t="s">
        <v>187</v>
      </c>
      <c r="D33" s="579"/>
      <c r="E33" s="182" t="s">
        <v>184</v>
      </c>
      <c r="F33" s="183">
        <v>1</v>
      </c>
      <c r="G33" s="184">
        <v>1</v>
      </c>
      <c r="H33" s="184"/>
      <c r="I33" s="184"/>
      <c r="J33" s="184"/>
      <c r="K33" s="184"/>
      <c r="L33" s="659">
        <f>SUM(F33:K34)/2</f>
        <v>25</v>
      </c>
      <c r="M33" s="659">
        <f t="shared" si="3"/>
        <v>800</v>
      </c>
      <c r="N33" s="489"/>
      <c r="O33" s="489"/>
      <c r="P33" s="23"/>
    </row>
    <row r="34" spans="1:22" ht="12.75" customHeight="1">
      <c r="B34" s="471"/>
      <c r="C34" s="571"/>
      <c r="D34" s="580"/>
      <c r="E34" s="182" t="s">
        <v>185</v>
      </c>
      <c r="F34" s="95">
        <v>4</v>
      </c>
      <c r="G34" s="95">
        <v>4</v>
      </c>
      <c r="H34" s="95">
        <v>10</v>
      </c>
      <c r="I34" s="95">
        <v>10</v>
      </c>
      <c r="J34" s="95">
        <v>10</v>
      </c>
      <c r="K34" s="185">
        <v>10</v>
      </c>
      <c r="L34" s="471"/>
      <c r="M34" s="471"/>
      <c r="N34" s="471"/>
      <c r="O34" s="471"/>
      <c r="P34" s="23"/>
    </row>
    <row r="35" spans="1:22" ht="12.75" customHeight="1">
      <c r="B35" s="649" t="s">
        <v>99</v>
      </c>
      <c r="C35" s="464"/>
      <c r="D35" s="464"/>
      <c r="E35" s="465"/>
      <c r="F35" s="129">
        <f t="shared" ref="F35:K35" si="5">SUM(F31:F34)</f>
        <v>5</v>
      </c>
      <c r="G35" s="129">
        <f t="shared" si="5"/>
        <v>5</v>
      </c>
      <c r="H35" s="129">
        <f t="shared" si="5"/>
        <v>11</v>
      </c>
      <c r="I35" s="129">
        <f t="shared" si="5"/>
        <v>11</v>
      </c>
      <c r="J35" s="129">
        <f t="shared" si="5"/>
        <v>14</v>
      </c>
      <c r="K35" s="129">
        <f t="shared" si="5"/>
        <v>14</v>
      </c>
      <c r="L35" s="109">
        <f>SUM(F35:K35)</f>
        <v>60</v>
      </c>
      <c r="M35" s="180">
        <f>L35*$Q$3</f>
        <v>1920</v>
      </c>
      <c r="N35" s="23"/>
      <c r="O35" s="23"/>
      <c r="P35" s="23"/>
    </row>
    <row r="36" spans="1:22" ht="12.75" customHeight="1">
      <c r="B36" s="664" t="s">
        <v>195</v>
      </c>
      <c r="C36" s="464"/>
      <c r="D36" s="464"/>
      <c r="E36" s="465"/>
      <c r="F36" s="186">
        <f t="shared" ref="F36:K36" si="6">F30+F35</f>
        <v>8</v>
      </c>
      <c r="G36" s="186">
        <f t="shared" si="6"/>
        <v>8</v>
      </c>
      <c r="H36" s="186">
        <f t="shared" si="6"/>
        <v>19</v>
      </c>
      <c r="I36" s="186">
        <f t="shared" si="6"/>
        <v>19</v>
      </c>
      <c r="J36" s="186">
        <f t="shared" si="6"/>
        <v>23</v>
      </c>
      <c r="K36" s="186">
        <f t="shared" si="6"/>
        <v>23</v>
      </c>
      <c r="L36" s="187">
        <f>SUM(F36:K36)</f>
        <v>100</v>
      </c>
      <c r="M36" s="188">
        <f>L36*$Q$3</f>
        <v>3200</v>
      </c>
      <c r="N36" s="23"/>
      <c r="O36" s="23"/>
      <c r="P36" s="23"/>
    </row>
    <row r="37" spans="1:22" ht="12.75" customHeight="1">
      <c r="B37" s="600" t="s">
        <v>115</v>
      </c>
      <c r="C37" s="464"/>
      <c r="D37" s="464"/>
      <c r="E37" s="465"/>
      <c r="F37" s="147"/>
      <c r="G37" s="8"/>
      <c r="H37" s="8"/>
      <c r="I37" s="8"/>
      <c r="J37" s="8"/>
      <c r="K37" s="8" t="s">
        <v>185</v>
      </c>
      <c r="L37" s="18">
        <f>COUNTA(F37:K37)</f>
        <v>1</v>
      </c>
      <c r="M37" s="18">
        <f>COUNTA(T9:T11)</f>
        <v>1</v>
      </c>
      <c r="O37" s="23"/>
      <c r="P37" s="23"/>
    </row>
    <row r="38" spans="1:22" ht="12.75" customHeight="1">
      <c r="A38" s="5"/>
      <c r="B38" s="663" t="s">
        <v>196</v>
      </c>
      <c r="C38" s="464"/>
      <c r="D38" s="464"/>
      <c r="E38" s="465"/>
      <c r="F38" s="157">
        <f t="shared" ref="F38:K38" si="7">F21+F36</f>
        <v>27</v>
      </c>
      <c r="G38" s="157">
        <f t="shared" si="7"/>
        <v>27</v>
      </c>
      <c r="H38" s="157">
        <f t="shared" si="7"/>
        <v>29</v>
      </c>
      <c r="I38" s="157">
        <f t="shared" si="7"/>
        <v>29</v>
      </c>
      <c r="J38" s="157">
        <f t="shared" si="7"/>
        <v>30</v>
      </c>
      <c r="K38" s="157">
        <f t="shared" si="7"/>
        <v>30</v>
      </c>
      <c r="L38" s="157">
        <f>SUM(F38:K38)</f>
        <v>172</v>
      </c>
      <c r="M38" s="39">
        <f>L36*$Q$3</f>
        <v>3200</v>
      </c>
      <c r="O38" s="23"/>
      <c r="P38" s="23"/>
      <c r="R38" s="5"/>
      <c r="S38" s="5"/>
      <c r="T38" s="5"/>
      <c r="U38" s="5"/>
      <c r="V38" s="5"/>
    </row>
    <row r="39" spans="1:22" ht="12.75" customHeight="1">
      <c r="A39" s="5"/>
      <c r="B39" s="25">
        <v>1</v>
      </c>
      <c r="C39" s="652" t="s">
        <v>197</v>
      </c>
      <c r="D39" s="464"/>
      <c r="E39" s="465"/>
      <c r="F39" s="161">
        <v>0.5</v>
      </c>
      <c r="G39" s="161"/>
      <c r="H39" s="161">
        <v>0.5</v>
      </c>
      <c r="I39" s="161"/>
      <c r="J39" s="161">
        <v>0.5</v>
      </c>
      <c r="K39" s="161"/>
      <c r="L39" s="662" t="s">
        <v>140</v>
      </c>
      <c r="M39" s="465"/>
      <c r="O39" s="23"/>
      <c r="P39" s="23"/>
      <c r="R39" s="5"/>
      <c r="S39" s="5"/>
      <c r="T39" s="5"/>
      <c r="U39" s="5"/>
      <c r="V39" s="5"/>
    </row>
    <row r="40" spans="1:22" ht="12.75" customHeight="1">
      <c r="B40" s="25">
        <v>2</v>
      </c>
      <c r="C40" s="652" t="s">
        <v>131</v>
      </c>
      <c r="D40" s="464"/>
      <c r="E40" s="465"/>
      <c r="F40" s="161"/>
      <c r="G40" s="161"/>
      <c r="H40" s="161"/>
      <c r="I40" s="161"/>
      <c r="J40" s="161"/>
      <c r="K40" s="161"/>
      <c r="L40" s="662" t="s">
        <v>140</v>
      </c>
      <c r="M40" s="465"/>
      <c r="O40" s="23"/>
      <c r="P40" s="5"/>
    </row>
    <row r="41" spans="1:22" ht="12.75" customHeight="1">
      <c r="B41" s="25">
        <v>3</v>
      </c>
      <c r="C41" s="563" t="s">
        <v>198</v>
      </c>
      <c r="D41" s="464"/>
      <c r="E41" s="465"/>
      <c r="F41" s="161">
        <v>2</v>
      </c>
      <c r="G41" s="161">
        <v>2</v>
      </c>
      <c r="H41" s="161">
        <v>2</v>
      </c>
      <c r="I41" s="161">
        <v>2</v>
      </c>
      <c r="J41" s="161">
        <v>2</v>
      </c>
      <c r="K41" s="161">
        <v>2</v>
      </c>
      <c r="L41" s="662" t="s">
        <v>140</v>
      </c>
      <c r="M41" s="465"/>
      <c r="O41" s="23"/>
      <c r="P41" s="23"/>
    </row>
    <row r="42" spans="1:22" ht="12.75" customHeight="1">
      <c r="B42" s="601" t="s">
        <v>132</v>
      </c>
      <c r="C42" s="464"/>
      <c r="D42" s="464"/>
      <c r="E42" s="465"/>
      <c r="F42" s="157">
        <f t="shared" ref="F42:K42" si="8">F38+SUM(F39:G41)/2</f>
        <v>29.25</v>
      </c>
      <c r="G42" s="157">
        <f t="shared" si="8"/>
        <v>29.25</v>
      </c>
      <c r="H42" s="157">
        <f t="shared" si="8"/>
        <v>31.25</v>
      </c>
      <c r="I42" s="157">
        <f t="shared" si="8"/>
        <v>31.25</v>
      </c>
      <c r="J42" s="157">
        <f t="shared" si="8"/>
        <v>32.25</v>
      </c>
      <c r="K42" s="157">
        <f t="shared" si="8"/>
        <v>31</v>
      </c>
      <c r="L42" s="157">
        <f>SUM(F42:K42)</f>
        <v>184.25</v>
      </c>
      <c r="M42" s="42"/>
      <c r="N42" s="5"/>
      <c r="O42" s="23"/>
      <c r="P42" s="23"/>
    </row>
    <row r="43" spans="1:22" ht="12.75" customHeight="1">
      <c r="B43" s="66"/>
      <c r="C43" s="68"/>
      <c r="D43" s="68"/>
      <c r="E43" s="68"/>
      <c r="F43" s="69"/>
      <c r="G43" s="69"/>
      <c r="H43" s="69"/>
      <c r="I43" s="69"/>
      <c r="J43" s="69"/>
      <c r="K43" s="69"/>
      <c r="L43" s="69"/>
      <c r="N43" s="5"/>
      <c r="O43" s="5"/>
      <c r="P43" s="5"/>
    </row>
    <row r="44" spans="1:22" ht="12.75" customHeight="1">
      <c r="B44" s="66"/>
      <c r="C44" s="42" t="s">
        <v>77</v>
      </c>
      <c r="D44" s="42"/>
      <c r="E44" s="42"/>
      <c r="F44" s="42"/>
      <c r="G44" s="42"/>
      <c r="H44" s="42"/>
      <c r="I44" s="42"/>
      <c r="J44" s="42"/>
      <c r="K44" s="42"/>
      <c r="L44" s="42"/>
      <c r="N44" s="5"/>
      <c r="O44" s="5"/>
      <c r="P44" s="5"/>
    </row>
    <row r="45" spans="1:22" ht="12.75" customHeight="1">
      <c r="C45" t="s">
        <v>137</v>
      </c>
      <c r="N45" s="5"/>
      <c r="O45" s="5"/>
      <c r="P45" s="5"/>
    </row>
    <row r="46" spans="1:22" ht="12.75" customHeight="1">
      <c r="F46" s="486" t="s">
        <v>78</v>
      </c>
      <c r="G46" s="464"/>
      <c r="H46" s="464"/>
      <c r="I46" s="464"/>
      <c r="J46" s="464"/>
      <c r="K46" s="465"/>
      <c r="N46" s="5"/>
      <c r="O46" s="5"/>
      <c r="P46" s="5"/>
    </row>
    <row r="47" spans="1:22" ht="12.75" customHeight="1">
      <c r="E47" s="5"/>
      <c r="F47" s="602">
        <v>27</v>
      </c>
      <c r="G47" s="465"/>
      <c r="H47" s="602">
        <v>29</v>
      </c>
      <c r="I47" s="465"/>
      <c r="J47" s="602">
        <v>30</v>
      </c>
      <c r="K47" s="465"/>
      <c r="N47" s="5"/>
      <c r="O47" s="5"/>
      <c r="P47" s="5"/>
    </row>
    <row r="48" spans="1:22" ht="12.75" customHeight="1">
      <c r="C48" s="15"/>
      <c r="D48" s="15"/>
      <c r="E48" s="5"/>
      <c r="F48" s="23"/>
      <c r="G48" s="23"/>
      <c r="H48" s="23"/>
      <c r="I48" s="23"/>
      <c r="J48" s="23"/>
      <c r="K48" s="23"/>
      <c r="N48" s="5"/>
      <c r="O48" s="5"/>
      <c r="P48" s="5"/>
    </row>
    <row r="49" spans="3:16" ht="12.75" customHeight="1">
      <c r="C49" s="15" t="s">
        <v>79</v>
      </c>
      <c r="D49" s="15"/>
      <c r="E49" s="5"/>
      <c r="F49" s="23"/>
      <c r="G49" s="23"/>
      <c r="H49" s="23"/>
      <c r="I49" s="23"/>
      <c r="J49" s="23"/>
      <c r="K49" s="23"/>
      <c r="N49" s="5"/>
      <c r="O49" s="5"/>
      <c r="P49" s="5"/>
    </row>
    <row r="50" spans="3:16" ht="12.75" customHeight="1">
      <c r="C50" s="5" t="s">
        <v>80</v>
      </c>
      <c r="D50" s="5"/>
      <c r="E50" s="5"/>
      <c r="N50" s="5"/>
      <c r="O50" s="5"/>
      <c r="P50" s="5"/>
    </row>
    <row r="51" spans="3:16" ht="12.75" customHeight="1">
      <c r="C51" s="5" t="s">
        <v>81</v>
      </c>
      <c r="D51" s="5"/>
      <c r="E51" s="5"/>
      <c r="N51" s="5"/>
      <c r="O51" s="5"/>
      <c r="P51" s="5"/>
    </row>
    <row r="52" spans="3:16" ht="12.75" customHeight="1">
      <c r="C52" t="s">
        <v>171</v>
      </c>
      <c r="E52" s="5"/>
      <c r="N52" s="5"/>
      <c r="O52" s="5"/>
      <c r="P52" s="5"/>
    </row>
    <row r="53" spans="3:16" ht="12.75" customHeight="1">
      <c r="C53" s="5" t="s">
        <v>172</v>
      </c>
      <c r="D53" s="5"/>
      <c r="E53" s="5"/>
      <c r="N53" s="5"/>
      <c r="O53" s="5"/>
      <c r="P53" s="5"/>
    </row>
    <row r="54" spans="3:16" ht="12.75" customHeight="1">
      <c r="C54" s="5" t="s">
        <v>199</v>
      </c>
      <c r="D54" s="5"/>
      <c r="N54" s="5"/>
      <c r="O54" s="5"/>
      <c r="P54" s="5"/>
    </row>
    <row r="55" spans="3:16" ht="12.75" customHeight="1">
      <c r="C55" s="5" t="s">
        <v>173</v>
      </c>
      <c r="D55" s="5"/>
      <c r="N55" s="5"/>
      <c r="O55" s="5"/>
      <c r="P55" s="5"/>
    </row>
    <row r="56" spans="3:16" ht="12.75" customHeight="1">
      <c r="C56" s="5" t="s">
        <v>174</v>
      </c>
      <c r="D56" s="5"/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2.75" customHeight="1">
      <c r="N255" s="5"/>
      <c r="O255" s="5"/>
      <c r="P255" s="5"/>
    </row>
    <row r="256" spans="14:16" ht="12.75" customHeight="1">
      <c r="N256" s="5"/>
      <c r="O256" s="5"/>
      <c r="P256" s="5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M33:M34"/>
    <mergeCell ref="L33:L34"/>
    <mergeCell ref="L40:M40"/>
    <mergeCell ref="L41:M41"/>
    <mergeCell ref="N31:N34"/>
    <mergeCell ref="B2:C2"/>
    <mergeCell ref="F5:K5"/>
    <mergeCell ref="M5:M6"/>
    <mergeCell ref="L5:L6"/>
    <mergeCell ref="J47:K47"/>
    <mergeCell ref="H47:I47"/>
    <mergeCell ref="F47:G47"/>
    <mergeCell ref="F46:K46"/>
    <mergeCell ref="C40:E40"/>
    <mergeCell ref="C41:E41"/>
    <mergeCell ref="B42:E42"/>
    <mergeCell ref="L39:M39"/>
    <mergeCell ref="C39:E39"/>
    <mergeCell ref="B38:E38"/>
    <mergeCell ref="B37:E37"/>
    <mergeCell ref="B36:E36"/>
    <mergeCell ref="C22:D22"/>
    <mergeCell ref="B21:E21"/>
    <mergeCell ref="B25:B26"/>
    <mergeCell ref="Q5:Q6"/>
    <mergeCell ref="S6:V6"/>
    <mergeCell ref="H6:I6"/>
    <mergeCell ref="J6:K6"/>
    <mergeCell ref="E5:E6"/>
    <mergeCell ref="B5:B6"/>
    <mergeCell ref="C5:C6"/>
    <mergeCell ref="N22:N29"/>
    <mergeCell ref="T22:X25"/>
    <mergeCell ref="F6:G6"/>
    <mergeCell ref="L25:L26"/>
    <mergeCell ref="O22:O34"/>
    <mergeCell ref="M25:M26"/>
    <mergeCell ref="B35:E35"/>
    <mergeCell ref="B33:B34"/>
    <mergeCell ref="C25:D26"/>
    <mergeCell ref="C23:D23"/>
    <mergeCell ref="C24:D24"/>
    <mergeCell ref="C33:D34"/>
    <mergeCell ref="C32:D32"/>
    <mergeCell ref="C27:D27"/>
    <mergeCell ref="C31:D31"/>
    <mergeCell ref="C29:D29"/>
    <mergeCell ref="C28:D28"/>
  </mergeCells>
  <conditionalFormatting sqref="E50 C51:D51">
    <cfRule type="cellIs" dxfId="229" priority="1" operator="greaterThan">
      <formula>0</formula>
    </cfRule>
  </conditionalFormatting>
  <conditionalFormatting sqref="M7">
    <cfRule type="cellIs" dxfId="228" priority="2" operator="lessThan">
      <formula>$Q$7</formula>
    </cfRule>
  </conditionalFormatting>
  <conditionalFormatting sqref="M10">
    <cfRule type="cellIs" dxfId="227" priority="3" operator="lessThan">
      <formula>$Q$10</formula>
    </cfRule>
  </conditionalFormatting>
  <conditionalFormatting sqref="M11">
    <cfRule type="cellIs" dxfId="226" priority="4" operator="lessThan">
      <formula>$Q$11</formula>
    </cfRule>
  </conditionalFormatting>
  <conditionalFormatting sqref="M12">
    <cfRule type="cellIs" dxfId="225" priority="5" operator="lessThan">
      <formula>$Q$12</formula>
    </cfRule>
  </conditionalFormatting>
  <conditionalFormatting sqref="M13">
    <cfRule type="cellIs" dxfId="224" priority="6" operator="lessThan">
      <formula>$Q$13</formula>
    </cfRule>
  </conditionalFormatting>
  <conditionalFormatting sqref="M14">
    <cfRule type="cellIs" dxfId="223" priority="7" operator="lessThan">
      <formula>$Q$14</formula>
    </cfRule>
  </conditionalFormatting>
  <conditionalFormatting sqref="M15">
    <cfRule type="cellIs" dxfId="222" priority="8" operator="lessThan">
      <formula>$Q$15</formula>
    </cfRule>
  </conditionalFormatting>
  <conditionalFormatting sqref="M16">
    <cfRule type="cellIs" dxfId="221" priority="9" operator="lessThan">
      <formula>$Q$16</formula>
    </cfRule>
  </conditionalFormatting>
  <conditionalFormatting sqref="M17">
    <cfRule type="cellIs" dxfId="220" priority="10" operator="lessThan">
      <formula>$Q$17</formula>
    </cfRule>
  </conditionalFormatting>
  <conditionalFormatting sqref="M18">
    <cfRule type="cellIs" dxfId="219" priority="11" operator="lessThan">
      <formula>$Q$18</formula>
    </cfRule>
  </conditionalFormatting>
  <conditionalFormatting sqref="M19">
    <cfRule type="cellIs" dxfId="218" priority="12" operator="lessThan">
      <formula>$Q$19</formula>
    </cfRule>
  </conditionalFormatting>
  <conditionalFormatting sqref="M20">
    <cfRule type="cellIs" dxfId="217" priority="13" operator="lessThan">
      <formula>$Q$20</formula>
    </cfRule>
  </conditionalFormatting>
  <conditionalFormatting sqref="M21">
    <cfRule type="cellIs" dxfId="216" priority="14" operator="lessThan">
      <formula>$Q$21</formula>
    </cfRule>
  </conditionalFormatting>
  <conditionalFormatting sqref="L37">
    <cfRule type="cellIs" dxfId="215" priority="15" operator="lessThan">
      <formula>$M$37</formula>
    </cfRule>
  </conditionalFormatting>
  <conditionalFormatting sqref="L37">
    <cfRule type="cellIs" dxfId="214" priority="16" operator="greaterThan">
      <formula>$M$37</formula>
    </cfRule>
  </conditionalFormatting>
  <conditionalFormatting sqref="V8:V9">
    <cfRule type="cellIs" dxfId="213" priority="17" operator="lessThan">
      <formula>$U$8</formula>
    </cfRule>
  </conditionalFormatting>
  <conditionalFormatting sqref="N22:N23">
    <cfRule type="cellIs" dxfId="212" priority="18" operator="lessThan">
      <formula>630</formula>
    </cfRule>
  </conditionalFormatting>
  <conditionalFormatting sqref="O22:O34">
    <cfRule type="cellIs" dxfId="211" priority="19" operator="lessThan">
      <formula>#REF!</formula>
    </cfRule>
  </conditionalFormatting>
  <conditionalFormatting sqref="J38:K38">
    <cfRule type="cellIs" dxfId="210" priority="20" operator="lessThan">
      <formula>$J$47</formula>
    </cfRule>
  </conditionalFormatting>
  <conditionalFormatting sqref="M38">
    <cfRule type="cellIs" dxfId="209" priority="21" operator="lessThan">
      <formula>$Q$35</formula>
    </cfRule>
  </conditionalFormatting>
  <conditionalFormatting sqref="M8">
    <cfRule type="cellIs" dxfId="208" priority="22" operator="lessThan">
      <formula>$Q$8</formula>
    </cfRule>
  </conditionalFormatting>
  <conditionalFormatting sqref="M9">
    <cfRule type="cellIs" dxfId="207" priority="23" operator="lessThan">
      <formula>$Q$9</formula>
    </cfRule>
  </conditionalFormatting>
  <conditionalFormatting sqref="H38:I38">
    <cfRule type="cellIs" dxfId="206" priority="24" operator="greaterThan">
      <formula>$H$47</formula>
    </cfRule>
  </conditionalFormatting>
  <conditionalFormatting sqref="H38:I38">
    <cfRule type="cellIs" dxfId="205" priority="25" operator="lessThan">
      <formula>$H$47</formula>
    </cfRule>
  </conditionalFormatting>
  <conditionalFormatting sqref="F38:G38">
    <cfRule type="cellIs" dxfId="204" priority="26" operator="lessThan">
      <formula>$F$47</formula>
    </cfRule>
  </conditionalFormatting>
  <conditionalFormatting sqref="O22:O34">
    <cfRule type="cellIs" dxfId="203" priority="27" operator="lessThan">
      <formula>#REF!</formula>
    </cfRule>
  </conditionalFormatting>
  <conditionalFormatting sqref="J38">
    <cfRule type="cellIs" dxfId="202" priority="28" operator="greaterThan">
      <formula>$J$47</formula>
    </cfRule>
  </conditionalFormatting>
  <conditionalFormatting sqref="J38">
    <cfRule type="cellIs" dxfId="201" priority="29" operator="lessThan">
      <formula>$J$47</formula>
    </cfRule>
  </conditionalFormatting>
  <conditionalFormatting sqref="F38">
    <cfRule type="cellIs" dxfId="200" priority="30" operator="greaterThan">
      <formula>$F$47</formula>
    </cfRule>
  </conditionalFormatting>
  <conditionalFormatting sqref="G38">
    <cfRule type="cellIs" dxfId="199" priority="31" operator="greaterThan">
      <formula>$F$47</formula>
    </cfRule>
  </conditionalFormatting>
  <dataValidations count="3">
    <dataValidation type="list" allowBlank="1" showErrorMessage="1" sqref="D8">
      <formula1>$T$16:$T$18</formula1>
    </dataValidation>
    <dataValidation type="list" allowBlank="1" showErrorMessage="1" sqref="F37:K37">
      <formula1>$T$8:$T$10</formula1>
    </dataValidation>
    <dataValidation type="list" allowBlank="1" showErrorMessage="1" sqref="E22:E29 E31:E34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22.109375" customWidth="1"/>
    <col min="2" max="2" width="3.44140625" customWidth="1"/>
    <col min="3" max="3" width="55.6640625" customWidth="1"/>
    <col min="4" max="4" width="7" customWidth="1"/>
    <col min="5" max="5" width="5.5546875" customWidth="1"/>
    <col min="6" max="11" width="5.6640625" customWidth="1"/>
    <col min="12" max="12" width="14.109375" customWidth="1"/>
    <col min="13" max="13" width="12.44140625" customWidth="1"/>
    <col min="14" max="15" width="6" customWidth="1"/>
    <col min="16" max="16" width="2.88671875" customWidth="1"/>
    <col min="17" max="17" width="12.88671875" customWidth="1"/>
    <col min="18" max="19" width="8.6640625" customWidth="1"/>
    <col min="20" max="20" width="19.44140625" customWidth="1"/>
    <col min="21" max="22" width="14.33203125" customWidth="1"/>
    <col min="23" max="23" width="17.6640625" customWidth="1"/>
    <col min="24" max="24" width="14.5546875" customWidth="1"/>
    <col min="25" max="26" width="8.6640625" customWidth="1"/>
  </cols>
  <sheetData>
    <row r="1" spans="1:26" ht="12.75" customHeight="1">
      <c r="A1" s="5"/>
      <c r="B1" s="2" t="s">
        <v>1</v>
      </c>
      <c r="C1" s="5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>
      <c r="A2" s="5"/>
      <c r="B2" s="660" t="s">
        <v>200</v>
      </c>
      <c r="C2" s="521"/>
      <c r="D2" s="521"/>
      <c r="E2" s="521"/>
      <c r="F2" s="521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>
      <c r="A3" s="5"/>
      <c r="B3" s="6" t="s">
        <v>176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7">
        <v>32</v>
      </c>
      <c r="R3" s="5" t="s">
        <v>177</v>
      </c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5"/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3.25" customHeight="1">
      <c r="A5" s="5"/>
      <c r="B5" s="586" t="s">
        <v>4</v>
      </c>
      <c r="C5" s="573" t="s">
        <v>5</v>
      </c>
      <c r="D5" s="56"/>
      <c r="E5" s="587"/>
      <c r="F5" s="493" t="s">
        <v>6</v>
      </c>
      <c r="G5" s="464"/>
      <c r="H5" s="464"/>
      <c r="I5" s="464"/>
      <c r="J5" s="464"/>
      <c r="K5" s="465"/>
      <c r="L5" s="661" t="s">
        <v>178</v>
      </c>
      <c r="M5" s="572" t="s">
        <v>179</v>
      </c>
      <c r="N5" s="7"/>
      <c r="O5" s="7"/>
      <c r="P5" s="7"/>
      <c r="Q5" s="655" t="s">
        <v>180</v>
      </c>
      <c r="R5" s="5" t="s">
        <v>181</v>
      </c>
      <c r="S5" s="5"/>
      <c r="T5" s="5"/>
      <c r="U5" s="5"/>
      <c r="V5" s="5"/>
      <c r="W5" s="5"/>
      <c r="X5" s="5"/>
      <c r="Y5" s="5"/>
      <c r="Z5" s="5"/>
    </row>
    <row r="6" spans="1:26" ht="26.25" customHeight="1">
      <c r="A6" s="5"/>
      <c r="B6" s="471"/>
      <c r="C6" s="574"/>
      <c r="D6" s="168"/>
      <c r="E6" s="656"/>
      <c r="F6" s="493" t="s">
        <v>8</v>
      </c>
      <c r="G6" s="465"/>
      <c r="H6" s="493" t="s">
        <v>9</v>
      </c>
      <c r="I6" s="465"/>
      <c r="J6" s="493" t="s">
        <v>10</v>
      </c>
      <c r="K6" s="465"/>
      <c r="L6" s="471"/>
      <c r="M6" s="471"/>
      <c r="N6" s="7"/>
      <c r="O6" s="7"/>
      <c r="P6" s="7"/>
      <c r="Q6" s="471"/>
      <c r="R6" s="5"/>
      <c r="S6" s="486" t="s">
        <v>46</v>
      </c>
      <c r="T6" s="464"/>
      <c r="U6" s="464"/>
      <c r="V6" s="465"/>
      <c r="W6" s="5"/>
      <c r="X6" s="5"/>
      <c r="Y6" s="5"/>
      <c r="Z6" s="5"/>
    </row>
    <row r="7" spans="1:26" ht="12.75" customHeight="1">
      <c r="B7" s="25">
        <v>1</v>
      </c>
      <c r="C7" s="58" t="s">
        <v>14</v>
      </c>
      <c r="D7" s="169"/>
      <c r="E7" s="170"/>
      <c r="F7" s="86">
        <v>1</v>
      </c>
      <c r="G7" s="86">
        <v>1</v>
      </c>
      <c r="H7" s="86">
        <v>2</v>
      </c>
      <c r="I7" s="86">
        <v>2</v>
      </c>
      <c r="J7" s="86">
        <v>2</v>
      </c>
      <c r="K7" s="86">
        <v>2</v>
      </c>
      <c r="L7" s="21">
        <f t="shared" ref="L7:L20" si="0">SUM(F7:K7)/2</f>
        <v>5</v>
      </c>
      <c r="M7" s="21">
        <f t="shared" ref="M7:M35" si="1">L7*$Q$3</f>
        <v>160</v>
      </c>
      <c r="O7" s="23"/>
      <c r="P7" s="23"/>
      <c r="Q7" s="55">
        <v>160</v>
      </c>
      <c r="S7" s="25"/>
      <c r="T7" s="25" t="s">
        <v>50</v>
      </c>
      <c r="U7" s="25" t="s">
        <v>51</v>
      </c>
      <c r="V7" s="25" t="s">
        <v>52</v>
      </c>
    </row>
    <row r="8" spans="1:26" ht="12.75" customHeight="1">
      <c r="B8" s="25">
        <v>2</v>
      </c>
      <c r="C8" s="58" t="s">
        <v>24</v>
      </c>
      <c r="D8" s="85" t="s">
        <v>143</v>
      </c>
      <c r="E8" s="170"/>
      <c r="F8" s="86">
        <v>2</v>
      </c>
      <c r="G8" s="86">
        <v>2</v>
      </c>
      <c r="H8" s="86">
        <v>2</v>
      </c>
      <c r="I8" s="86">
        <v>2</v>
      </c>
      <c r="J8" s="86"/>
      <c r="K8" s="86"/>
      <c r="L8" s="21">
        <f t="shared" si="0"/>
        <v>4</v>
      </c>
      <c r="M8" s="21">
        <f t="shared" si="1"/>
        <v>128</v>
      </c>
      <c r="N8" s="171" t="s">
        <v>182</v>
      </c>
      <c r="O8" s="23"/>
      <c r="P8" s="23"/>
      <c r="Q8" s="50">
        <v>130</v>
      </c>
      <c r="S8" s="172" t="s">
        <v>183</v>
      </c>
      <c r="T8" s="173" t="s">
        <v>184</v>
      </c>
      <c r="U8" s="18">
        <v>350</v>
      </c>
      <c r="V8" s="18">
        <f>SUMIF($E$22:$E$29,$T8,$M$22:$M$29)+SUMIF($E$31:$E$33,$T8,$M$31:$M$33)</f>
        <v>352</v>
      </c>
    </row>
    <row r="9" spans="1:26" ht="12.75" customHeight="1">
      <c r="B9" s="25">
        <v>3</v>
      </c>
      <c r="C9" s="58" t="s">
        <v>26</v>
      </c>
      <c r="D9" s="169"/>
      <c r="E9" s="170"/>
      <c r="F9" s="86">
        <v>1</v>
      </c>
      <c r="G9" s="86">
        <v>1</v>
      </c>
      <c r="H9" s="86">
        <v>1</v>
      </c>
      <c r="I9" s="86">
        <v>1</v>
      </c>
      <c r="J9" s="86"/>
      <c r="K9" s="86"/>
      <c r="L9" s="21">
        <f t="shared" si="0"/>
        <v>2</v>
      </c>
      <c r="M9" s="21">
        <f t="shared" si="1"/>
        <v>64</v>
      </c>
      <c r="O9" s="23"/>
      <c r="P9" s="23"/>
      <c r="Q9" s="55">
        <v>60</v>
      </c>
      <c r="S9" s="25" t="s">
        <v>55</v>
      </c>
      <c r="T9" s="173" t="s">
        <v>201</v>
      </c>
      <c r="U9" s="18">
        <v>250</v>
      </c>
      <c r="V9" s="18">
        <f>SUMIF($E$22:$E$29,$T9,$M$22:$M$29)+SUMIF($E$31:$E$33,$T9,$M$31:$M$33)</f>
        <v>288</v>
      </c>
    </row>
    <row r="10" spans="1:26" ht="12.75" customHeight="1">
      <c r="B10" s="25">
        <v>4</v>
      </c>
      <c r="C10" s="58" t="s">
        <v>29</v>
      </c>
      <c r="D10" s="169"/>
      <c r="E10" s="170"/>
      <c r="F10" s="86">
        <v>1</v>
      </c>
      <c r="G10" s="86">
        <v>1</v>
      </c>
      <c r="H10" s="86"/>
      <c r="I10" s="86"/>
      <c r="J10" s="86"/>
      <c r="K10" s="86"/>
      <c r="L10" s="21">
        <f t="shared" si="0"/>
        <v>1</v>
      </c>
      <c r="M10" s="21">
        <f t="shared" si="1"/>
        <v>32</v>
      </c>
      <c r="N10" s="23"/>
      <c r="O10" s="23"/>
      <c r="P10" s="23"/>
      <c r="Q10" s="55">
        <v>30</v>
      </c>
      <c r="S10" s="25" t="s">
        <v>58</v>
      </c>
      <c r="T10" s="173" t="s">
        <v>202</v>
      </c>
      <c r="U10" s="18">
        <v>250</v>
      </c>
      <c r="V10" s="18">
        <f>SUMIF($E$22:$E$29,$T10,$M$22:$M$29)+SUMIF($E$31:$E$33,$T10,$M$31:$M$33)</f>
        <v>320</v>
      </c>
    </row>
    <row r="11" spans="1:26" ht="12.75" customHeight="1">
      <c r="B11" s="25">
        <v>5</v>
      </c>
      <c r="C11" s="58" t="s">
        <v>32</v>
      </c>
      <c r="D11" s="169"/>
      <c r="E11" s="170"/>
      <c r="F11" s="86">
        <v>1</v>
      </c>
      <c r="G11" s="86">
        <v>1</v>
      </c>
      <c r="H11" s="86">
        <v>1</v>
      </c>
      <c r="I11" s="86">
        <v>1</v>
      </c>
      <c r="J11" s="86"/>
      <c r="K11" s="86"/>
      <c r="L11" s="21">
        <f t="shared" si="0"/>
        <v>2</v>
      </c>
      <c r="M11" s="21">
        <f t="shared" si="1"/>
        <v>64</v>
      </c>
      <c r="N11" s="23"/>
      <c r="O11" s="23"/>
      <c r="P11" s="23"/>
      <c r="Q11" s="55">
        <v>60</v>
      </c>
      <c r="S11" s="174" t="s">
        <v>152</v>
      </c>
      <c r="T11" s="78" t="s">
        <v>203</v>
      </c>
      <c r="U11" s="18">
        <v>250</v>
      </c>
      <c r="V11" s="18">
        <f>SUMIF($E$22:$E$29,$T11,$M$22:$M$29)+SUMIF($E$31:$E$33,$T11,$M$31:$M$33)</f>
        <v>640</v>
      </c>
    </row>
    <row r="12" spans="1:26" ht="12.75" customHeight="1">
      <c r="B12" s="25">
        <v>6</v>
      </c>
      <c r="C12" s="58" t="s">
        <v>31</v>
      </c>
      <c r="D12" s="169"/>
      <c r="E12" s="170"/>
      <c r="F12" s="86">
        <v>1</v>
      </c>
      <c r="G12" s="86">
        <v>1</v>
      </c>
      <c r="H12" s="86"/>
      <c r="I12" s="86"/>
      <c r="J12" s="86"/>
      <c r="K12" s="86"/>
      <c r="L12" s="21">
        <f t="shared" si="0"/>
        <v>1</v>
      </c>
      <c r="M12" s="21">
        <f t="shared" si="1"/>
        <v>32</v>
      </c>
      <c r="N12" s="23"/>
      <c r="O12" s="23"/>
      <c r="P12" s="23"/>
      <c r="Q12" s="55">
        <v>30</v>
      </c>
    </row>
    <row r="13" spans="1:26" ht="12.75" customHeight="1">
      <c r="B13" s="25">
        <v>7</v>
      </c>
      <c r="C13" s="58" t="s">
        <v>34</v>
      </c>
      <c r="D13" s="169"/>
      <c r="E13" s="170"/>
      <c r="F13" s="86">
        <v>1</v>
      </c>
      <c r="G13" s="86">
        <v>1</v>
      </c>
      <c r="H13" s="86"/>
      <c r="I13" s="86"/>
      <c r="J13" s="86"/>
      <c r="K13" s="86"/>
      <c r="L13" s="21">
        <f t="shared" si="0"/>
        <v>1</v>
      </c>
      <c r="M13" s="21">
        <f t="shared" si="1"/>
        <v>32</v>
      </c>
      <c r="N13" s="23"/>
      <c r="O13" s="23"/>
      <c r="P13" s="23"/>
      <c r="Q13" s="55">
        <v>30</v>
      </c>
    </row>
    <row r="14" spans="1:26" ht="12.75" customHeight="1">
      <c r="B14" s="25">
        <v>8</v>
      </c>
      <c r="C14" s="58" t="s">
        <v>36</v>
      </c>
      <c r="D14" s="169"/>
      <c r="E14" s="170"/>
      <c r="F14" s="86">
        <v>1</v>
      </c>
      <c r="G14" s="86">
        <v>1</v>
      </c>
      <c r="H14" s="86"/>
      <c r="I14" s="86"/>
      <c r="J14" s="86"/>
      <c r="K14" s="86"/>
      <c r="L14" s="21">
        <f t="shared" si="0"/>
        <v>1</v>
      </c>
      <c r="M14" s="21">
        <f t="shared" si="1"/>
        <v>32</v>
      </c>
      <c r="N14" s="23"/>
      <c r="O14" s="23"/>
      <c r="P14" s="23"/>
      <c r="Q14" s="55">
        <v>30</v>
      </c>
    </row>
    <row r="15" spans="1:26" ht="12.75" customHeight="1">
      <c r="B15" s="25">
        <v>9</v>
      </c>
      <c r="C15" s="58" t="s">
        <v>38</v>
      </c>
      <c r="D15" s="169"/>
      <c r="E15" s="170"/>
      <c r="F15" s="86">
        <v>1</v>
      </c>
      <c r="G15" s="86">
        <v>1</v>
      </c>
      <c r="H15" s="86"/>
      <c r="I15" s="86"/>
      <c r="J15" s="86"/>
      <c r="K15" s="86"/>
      <c r="L15" s="21">
        <f t="shared" si="0"/>
        <v>1</v>
      </c>
      <c r="M15" s="21">
        <f t="shared" si="1"/>
        <v>32</v>
      </c>
      <c r="N15" s="23"/>
      <c r="O15" s="23"/>
      <c r="P15" s="23"/>
      <c r="Q15" s="55">
        <v>30</v>
      </c>
      <c r="S15" t="s">
        <v>65</v>
      </c>
    </row>
    <row r="16" spans="1:26" ht="12.75" customHeight="1">
      <c r="B16" s="25">
        <v>10</v>
      </c>
      <c r="C16" s="58" t="s">
        <v>39</v>
      </c>
      <c r="D16" s="169"/>
      <c r="E16" s="170"/>
      <c r="F16" s="86">
        <v>2</v>
      </c>
      <c r="G16" s="86">
        <v>2</v>
      </c>
      <c r="H16" s="86">
        <v>1</v>
      </c>
      <c r="I16" s="86">
        <v>1</v>
      </c>
      <c r="J16" s="86">
        <v>1</v>
      </c>
      <c r="K16" s="86">
        <v>1</v>
      </c>
      <c r="L16" s="21">
        <f t="shared" si="0"/>
        <v>4</v>
      </c>
      <c r="M16" s="21">
        <f t="shared" si="1"/>
        <v>128</v>
      </c>
      <c r="N16" s="171" t="s">
        <v>182</v>
      </c>
      <c r="O16" s="23"/>
      <c r="P16" s="23"/>
      <c r="Q16" s="55">
        <v>130</v>
      </c>
      <c r="T16" s="15" t="s">
        <v>144</v>
      </c>
    </row>
    <row r="17" spans="1:24" ht="12.75" customHeight="1">
      <c r="B17" s="25">
        <v>11</v>
      </c>
      <c r="C17" s="58" t="s">
        <v>40</v>
      </c>
      <c r="D17" s="169"/>
      <c r="E17" s="170"/>
      <c r="F17" s="86"/>
      <c r="G17" s="86"/>
      <c r="H17" s="86">
        <v>1</v>
      </c>
      <c r="I17" s="86">
        <v>1</v>
      </c>
      <c r="J17" s="86"/>
      <c r="K17" s="86"/>
      <c r="L17" s="21">
        <f t="shared" si="0"/>
        <v>1</v>
      </c>
      <c r="M17" s="21">
        <f t="shared" si="1"/>
        <v>32</v>
      </c>
      <c r="N17" s="23"/>
      <c r="O17" s="23"/>
      <c r="P17" s="23"/>
      <c r="Q17" s="55">
        <v>30</v>
      </c>
      <c r="T17" s="15" t="s">
        <v>143</v>
      </c>
    </row>
    <row r="18" spans="1:24" ht="12.75" customHeight="1">
      <c r="B18" s="25">
        <v>12</v>
      </c>
      <c r="C18" s="58" t="s">
        <v>72</v>
      </c>
      <c r="D18" s="169"/>
      <c r="E18" s="170"/>
      <c r="F18" s="86">
        <v>3</v>
      </c>
      <c r="G18" s="86">
        <v>3</v>
      </c>
      <c r="H18" s="86">
        <v>3</v>
      </c>
      <c r="I18" s="86">
        <v>3</v>
      </c>
      <c r="J18" s="86">
        <v>3</v>
      </c>
      <c r="K18" s="86">
        <v>3</v>
      </c>
      <c r="L18" s="21">
        <f t="shared" si="0"/>
        <v>9</v>
      </c>
      <c r="M18" s="21">
        <f t="shared" si="1"/>
        <v>288</v>
      </c>
      <c r="N18" s="171" t="s">
        <v>182</v>
      </c>
      <c r="O18" s="23"/>
      <c r="P18" s="23"/>
      <c r="Q18" s="55">
        <v>290</v>
      </c>
      <c r="T18" s="15" t="s">
        <v>145</v>
      </c>
    </row>
    <row r="19" spans="1:24" ht="12.75" customHeight="1">
      <c r="B19" s="25">
        <v>13</v>
      </c>
      <c r="C19" s="58" t="s">
        <v>73</v>
      </c>
      <c r="D19" s="169"/>
      <c r="E19" s="170"/>
      <c r="F19" s="86">
        <v>1</v>
      </c>
      <c r="G19" s="86">
        <v>1</v>
      </c>
      <c r="H19" s="86"/>
      <c r="I19" s="86"/>
      <c r="J19" s="86"/>
      <c r="K19" s="86"/>
      <c r="L19" s="21">
        <f t="shared" si="0"/>
        <v>1</v>
      </c>
      <c r="M19" s="21">
        <f t="shared" si="1"/>
        <v>32</v>
      </c>
      <c r="N19" s="23"/>
      <c r="O19" s="5"/>
      <c r="P19" s="23"/>
      <c r="Q19" s="55">
        <v>30</v>
      </c>
    </row>
    <row r="20" spans="1:24" ht="12.75" customHeight="1">
      <c r="B20" s="25">
        <v>14</v>
      </c>
      <c r="C20" s="58" t="s">
        <v>74</v>
      </c>
      <c r="D20" s="169"/>
      <c r="E20" s="169"/>
      <c r="F20" s="86">
        <v>1</v>
      </c>
      <c r="G20" s="86">
        <v>1</v>
      </c>
      <c r="H20" s="86">
        <v>1</v>
      </c>
      <c r="I20" s="86">
        <v>1</v>
      </c>
      <c r="J20" s="86">
        <v>1</v>
      </c>
      <c r="K20" s="86">
        <v>1</v>
      </c>
      <c r="L20" s="21">
        <f t="shared" si="0"/>
        <v>3</v>
      </c>
      <c r="M20" s="21">
        <f t="shared" si="1"/>
        <v>96</v>
      </c>
      <c r="N20" s="23"/>
      <c r="O20" s="23"/>
      <c r="P20" s="23"/>
      <c r="Q20" s="55">
        <v>95</v>
      </c>
    </row>
    <row r="21" spans="1:24" ht="12.75" customHeight="1">
      <c r="B21" s="653" t="s">
        <v>186</v>
      </c>
      <c r="C21" s="464"/>
      <c r="D21" s="464"/>
      <c r="E21" s="465"/>
      <c r="F21" s="176">
        <f t="shared" ref="F21:L21" si="2">SUM(F7:F20)</f>
        <v>17</v>
      </c>
      <c r="G21" s="176">
        <f t="shared" si="2"/>
        <v>17</v>
      </c>
      <c r="H21" s="176">
        <f t="shared" si="2"/>
        <v>12</v>
      </c>
      <c r="I21" s="176">
        <f t="shared" si="2"/>
        <v>12</v>
      </c>
      <c r="J21" s="176">
        <f t="shared" si="2"/>
        <v>7</v>
      </c>
      <c r="K21" s="176">
        <f t="shared" si="2"/>
        <v>7</v>
      </c>
      <c r="L21" s="80">
        <f t="shared" si="2"/>
        <v>36</v>
      </c>
      <c r="M21" s="80">
        <f t="shared" si="1"/>
        <v>1152</v>
      </c>
      <c r="N21" s="23"/>
      <c r="O21" s="23"/>
      <c r="P21" s="23"/>
      <c r="Q21" s="55">
        <f>SUM(Q7:Q20)</f>
        <v>1135</v>
      </c>
    </row>
    <row r="22" spans="1:24" ht="12.75" customHeight="1">
      <c r="B22" s="10">
        <v>15</v>
      </c>
      <c r="C22" s="651" t="s">
        <v>160</v>
      </c>
      <c r="D22" s="465"/>
      <c r="E22" s="93" t="s">
        <v>184</v>
      </c>
      <c r="F22" s="123"/>
      <c r="G22" s="123"/>
      <c r="H22" s="123"/>
      <c r="I22" s="123"/>
      <c r="J22" s="123">
        <v>1</v>
      </c>
      <c r="K22" s="123">
        <v>1</v>
      </c>
      <c r="L22" s="97">
        <f t="shared" ref="L22:L29" si="3">SUM(F22:K22)/2</f>
        <v>1</v>
      </c>
      <c r="M22" s="21">
        <f t="shared" si="1"/>
        <v>32</v>
      </c>
      <c r="N22" s="657">
        <f>SUM(M22:M29)</f>
        <v>640</v>
      </c>
      <c r="O22" s="657">
        <f>N22+N31</f>
        <v>1600</v>
      </c>
      <c r="P22" s="23"/>
      <c r="S22" s="15" t="s">
        <v>184</v>
      </c>
      <c r="T22" s="658" t="s">
        <v>188</v>
      </c>
      <c r="U22" s="521"/>
      <c r="V22" s="521"/>
      <c r="W22" s="521"/>
      <c r="X22" s="521"/>
    </row>
    <row r="23" spans="1:24" ht="12.75" customHeight="1">
      <c r="B23" s="10">
        <v>16</v>
      </c>
      <c r="C23" s="651" t="s">
        <v>189</v>
      </c>
      <c r="D23" s="465"/>
      <c r="E23" s="93" t="s">
        <v>184</v>
      </c>
      <c r="F23" s="123">
        <v>1</v>
      </c>
      <c r="G23" s="123">
        <v>1</v>
      </c>
      <c r="H23" s="123"/>
      <c r="I23" s="123"/>
      <c r="J23" s="123"/>
      <c r="K23" s="123"/>
      <c r="L23" s="97">
        <f t="shared" si="3"/>
        <v>1</v>
      </c>
      <c r="M23" s="21">
        <f t="shared" si="1"/>
        <v>32</v>
      </c>
      <c r="N23" s="489"/>
      <c r="O23" s="489"/>
      <c r="P23" s="23"/>
      <c r="S23" s="15"/>
      <c r="T23" s="521"/>
      <c r="U23" s="521"/>
      <c r="V23" s="521"/>
      <c r="W23" s="521"/>
      <c r="X23" s="521"/>
    </row>
    <row r="24" spans="1:24" ht="12.75" customHeight="1">
      <c r="B24" s="10">
        <v>17</v>
      </c>
      <c r="C24" s="651" t="s">
        <v>83</v>
      </c>
      <c r="D24" s="465"/>
      <c r="E24" s="93" t="s">
        <v>184</v>
      </c>
      <c r="F24" s="123"/>
      <c r="G24" s="123"/>
      <c r="H24" s="123"/>
      <c r="I24" s="123"/>
      <c r="J24" s="123">
        <v>2</v>
      </c>
      <c r="K24" s="123">
        <v>2</v>
      </c>
      <c r="L24" s="97">
        <f t="shared" si="3"/>
        <v>2</v>
      </c>
      <c r="M24" s="21">
        <f t="shared" si="1"/>
        <v>64</v>
      </c>
      <c r="N24" s="489"/>
      <c r="O24" s="489"/>
      <c r="P24" s="23"/>
      <c r="S24" s="5"/>
      <c r="T24" s="521"/>
      <c r="U24" s="521"/>
      <c r="V24" s="521"/>
      <c r="W24" s="521"/>
      <c r="X24" s="521"/>
    </row>
    <row r="25" spans="1:24" ht="12.75" customHeight="1">
      <c r="B25" s="177">
        <v>18</v>
      </c>
      <c r="C25" s="581" t="s">
        <v>204</v>
      </c>
      <c r="D25" s="579"/>
      <c r="E25" s="78" t="s">
        <v>184</v>
      </c>
      <c r="F25" s="100">
        <v>1</v>
      </c>
      <c r="G25" s="100">
        <v>1</v>
      </c>
      <c r="H25" s="100">
        <v>3</v>
      </c>
      <c r="I25" s="100">
        <v>3</v>
      </c>
      <c r="J25" s="100"/>
      <c r="K25" s="100"/>
      <c r="L25" s="165">
        <f t="shared" si="3"/>
        <v>4</v>
      </c>
      <c r="M25" s="165">
        <f t="shared" si="1"/>
        <v>128</v>
      </c>
      <c r="N25" s="489"/>
      <c r="O25" s="489"/>
      <c r="P25" s="23"/>
      <c r="T25" s="521"/>
      <c r="U25" s="521"/>
      <c r="V25" s="521"/>
      <c r="W25" s="521"/>
      <c r="X25" s="521"/>
    </row>
    <row r="26" spans="1:24" ht="12.75" customHeight="1">
      <c r="B26" s="10">
        <v>19</v>
      </c>
      <c r="C26" s="652" t="s">
        <v>205</v>
      </c>
      <c r="D26" s="465"/>
      <c r="E26" s="78" t="s">
        <v>184</v>
      </c>
      <c r="F26" s="100">
        <v>1</v>
      </c>
      <c r="G26" s="100">
        <v>1</v>
      </c>
      <c r="H26" s="100">
        <v>1</v>
      </c>
      <c r="I26" s="100">
        <v>1</v>
      </c>
      <c r="J26" s="100">
        <v>1</v>
      </c>
      <c r="K26" s="100">
        <v>1</v>
      </c>
      <c r="L26" s="97">
        <f t="shared" si="3"/>
        <v>3</v>
      </c>
      <c r="M26" s="21">
        <f t="shared" si="1"/>
        <v>96</v>
      </c>
      <c r="N26" s="489"/>
      <c r="O26" s="489"/>
      <c r="P26" s="23"/>
      <c r="S26" s="173" t="s">
        <v>201</v>
      </c>
      <c r="T26" s="102" t="s">
        <v>206</v>
      </c>
    </row>
    <row r="27" spans="1:24" ht="12.75" customHeight="1">
      <c r="B27" s="10">
        <v>20</v>
      </c>
      <c r="C27" s="178" t="s">
        <v>207</v>
      </c>
      <c r="D27" s="189"/>
      <c r="E27" s="78" t="s">
        <v>201</v>
      </c>
      <c r="F27" s="100">
        <v>1</v>
      </c>
      <c r="G27" s="100">
        <v>1</v>
      </c>
      <c r="H27" s="100">
        <v>2</v>
      </c>
      <c r="I27" s="100">
        <v>2</v>
      </c>
      <c r="J27" s="100"/>
      <c r="K27" s="100"/>
      <c r="L27" s="97">
        <f t="shared" si="3"/>
        <v>3</v>
      </c>
      <c r="M27" s="21">
        <f t="shared" si="1"/>
        <v>96</v>
      </c>
      <c r="N27" s="489"/>
      <c r="O27" s="489"/>
      <c r="P27" s="23"/>
      <c r="S27" s="173" t="s">
        <v>202</v>
      </c>
      <c r="T27" s="5" t="s">
        <v>208</v>
      </c>
    </row>
    <row r="28" spans="1:24" ht="12.75" customHeight="1">
      <c r="B28" s="10">
        <v>21</v>
      </c>
      <c r="C28" s="178" t="s">
        <v>209</v>
      </c>
      <c r="D28" s="189"/>
      <c r="E28" s="78" t="s">
        <v>202</v>
      </c>
      <c r="F28" s="100"/>
      <c r="G28" s="100"/>
      <c r="H28" s="100">
        <v>2</v>
      </c>
      <c r="I28" s="100">
        <v>2</v>
      </c>
      <c r="J28" s="100"/>
      <c r="K28" s="100"/>
      <c r="L28" s="97">
        <f t="shared" si="3"/>
        <v>2</v>
      </c>
      <c r="M28" s="21">
        <f t="shared" si="1"/>
        <v>64</v>
      </c>
      <c r="N28" s="489"/>
      <c r="O28" s="489"/>
      <c r="P28" s="23"/>
      <c r="S28" s="78" t="s">
        <v>203</v>
      </c>
      <c r="T28" s="5" t="s">
        <v>210</v>
      </c>
    </row>
    <row r="29" spans="1:24" ht="12.75" customHeight="1">
      <c r="B29" s="10">
        <v>22</v>
      </c>
      <c r="C29" s="163" t="s">
        <v>211</v>
      </c>
      <c r="D29" s="190"/>
      <c r="E29" s="78" t="s">
        <v>203</v>
      </c>
      <c r="F29" s="100"/>
      <c r="G29" s="100"/>
      <c r="H29" s="100">
        <v>1</v>
      </c>
      <c r="I29" s="100">
        <v>1</v>
      </c>
      <c r="J29" s="100">
        <v>3</v>
      </c>
      <c r="K29" s="100">
        <v>3</v>
      </c>
      <c r="L29" s="97">
        <f t="shared" si="3"/>
        <v>4</v>
      </c>
      <c r="M29" s="21">
        <f t="shared" si="1"/>
        <v>128</v>
      </c>
      <c r="N29" s="471"/>
      <c r="O29" s="489"/>
      <c r="P29" s="23"/>
    </row>
    <row r="30" spans="1:24" ht="12.75" customHeight="1">
      <c r="B30" s="82" t="s">
        <v>91</v>
      </c>
      <c r="C30" s="148"/>
      <c r="D30" s="83"/>
      <c r="E30" s="179"/>
      <c r="F30" s="109">
        <f t="shared" ref="F30:K30" si="4">SUM(F22:F29)</f>
        <v>4</v>
      </c>
      <c r="G30" s="129">
        <f t="shared" si="4"/>
        <v>4</v>
      </c>
      <c r="H30" s="129">
        <f t="shared" si="4"/>
        <v>9</v>
      </c>
      <c r="I30" s="129">
        <f t="shared" si="4"/>
        <v>9</v>
      </c>
      <c r="J30" s="129">
        <f t="shared" si="4"/>
        <v>7</v>
      </c>
      <c r="K30" s="129">
        <f t="shared" si="4"/>
        <v>7</v>
      </c>
      <c r="L30" s="109">
        <f>SUM(F30:K30)</f>
        <v>40</v>
      </c>
      <c r="M30" s="180">
        <f t="shared" si="1"/>
        <v>1280</v>
      </c>
      <c r="N30" s="18"/>
      <c r="O30" s="489"/>
      <c r="P30" s="23"/>
    </row>
    <row r="31" spans="1:24" ht="12.75" customHeight="1">
      <c r="A31" s="5"/>
      <c r="B31" s="181">
        <v>23</v>
      </c>
      <c r="C31" s="652" t="s">
        <v>212</v>
      </c>
      <c r="D31" s="465"/>
      <c r="E31" s="78" t="s">
        <v>201</v>
      </c>
      <c r="F31" s="100">
        <v>6</v>
      </c>
      <c r="G31" s="100">
        <v>6</v>
      </c>
      <c r="H31" s="100"/>
      <c r="I31" s="100"/>
      <c r="J31" s="100"/>
      <c r="K31" s="100"/>
      <c r="L31" s="97">
        <f>SUM(F31:K31)/2</f>
        <v>6</v>
      </c>
      <c r="M31" s="21">
        <f t="shared" si="1"/>
        <v>192</v>
      </c>
      <c r="N31" s="657">
        <f>SUM(M31:M33)</f>
        <v>960</v>
      </c>
      <c r="O31" s="489"/>
      <c r="P31" s="23"/>
      <c r="R31" s="5"/>
      <c r="S31" s="5"/>
      <c r="T31" s="5"/>
      <c r="U31" s="5"/>
      <c r="V31" s="5"/>
    </row>
    <row r="32" spans="1:24" ht="12.75" customHeight="1">
      <c r="A32" s="5"/>
      <c r="B32" s="181">
        <v>24</v>
      </c>
      <c r="C32" s="652" t="s">
        <v>213</v>
      </c>
      <c r="D32" s="465"/>
      <c r="E32" s="78" t="s">
        <v>202</v>
      </c>
      <c r="F32" s="100"/>
      <c r="G32" s="100"/>
      <c r="H32" s="100">
        <v>8</v>
      </c>
      <c r="I32" s="100">
        <v>8</v>
      </c>
      <c r="J32" s="100"/>
      <c r="K32" s="100"/>
      <c r="L32" s="97">
        <f>SUM(F32:K32)/2</f>
        <v>8</v>
      </c>
      <c r="M32" s="21">
        <f t="shared" si="1"/>
        <v>256</v>
      </c>
      <c r="N32" s="489"/>
      <c r="O32" s="489"/>
      <c r="P32" s="23"/>
      <c r="Q32" s="171" t="s">
        <v>194</v>
      </c>
      <c r="R32" s="5"/>
      <c r="S32" s="5"/>
      <c r="T32" s="5"/>
      <c r="U32" s="5"/>
      <c r="V32" s="5"/>
    </row>
    <row r="33" spans="1:22" ht="12.75" customHeight="1">
      <c r="B33" s="191">
        <v>25</v>
      </c>
      <c r="C33" s="581" t="s">
        <v>214</v>
      </c>
      <c r="D33" s="579"/>
      <c r="E33" s="182" t="s">
        <v>203</v>
      </c>
      <c r="F33" s="183"/>
      <c r="G33" s="184"/>
      <c r="H33" s="184"/>
      <c r="I33" s="184"/>
      <c r="J33" s="184">
        <v>16</v>
      </c>
      <c r="K33" s="184">
        <v>16</v>
      </c>
      <c r="L33" s="165">
        <f>SUM(F33:K33)/2</f>
        <v>16</v>
      </c>
      <c r="M33" s="165">
        <f t="shared" si="1"/>
        <v>512</v>
      </c>
      <c r="N33" s="471"/>
      <c r="O33" s="471"/>
      <c r="P33" s="23"/>
    </row>
    <row r="34" spans="1:22" ht="12.75" customHeight="1">
      <c r="B34" s="649" t="s">
        <v>99</v>
      </c>
      <c r="C34" s="464"/>
      <c r="D34" s="464"/>
      <c r="E34" s="465"/>
      <c r="F34" s="129">
        <f t="shared" ref="F34:K34" si="5">SUM(F31:F33)</f>
        <v>6</v>
      </c>
      <c r="G34" s="129">
        <f t="shared" si="5"/>
        <v>6</v>
      </c>
      <c r="H34" s="129">
        <f t="shared" si="5"/>
        <v>8</v>
      </c>
      <c r="I34" s="129">
        <f t="shared" si="5"/>
        <v>8</v>
      </c>
      <c r="J34" s="129">
        <f t="shared" si="5"/>
        <v>16</v>
      </c>
      <c r="K34" s="129">
        <f t="shared" si="5"/>
        <v>16</v>
      </c>
      <c r="L34" s="109">
        <f>SUM(F34:K34)</f>
        <v>60</v>
      </c>
      <c r="M34" s="180">
        <f t="shared" si="1"/>
        <v>1920</v>
      </c>
      <c r="N34" s="23"/>
      <c r="O34" s="23"/>
      <c r="P34" s="23"/>
    </row>
    <row r="35" spans="1:22" ht="12.75" customHeight="1">
      <c r="B35" s="664" t="s">
        <v>195</v>
      </c>
      <c r="C35" s="464"/>
      <c r="D35" s="464"/>
      <c r="E35" s="465"/>
      <c r="F35" s="186">
        <f t="shared" ref="F35:K35" si="6">F30+F34</f>
        <v>10</v>
      </c>
      <c r="G35" s="186">
        <f t="shared" si="6"/>
        <v>10</v>
      </c>
      <c r="H35" s="186">
        <f t="shared" si="6"/>
        <v>17</v>
      </c>
      <c r="I35" s="186">
        <f t="shared" si="6"/>
        <v>17</v>
      </c>
      <c r="J35" s="186">
        <f t="shared" si="6"/>
        <v>23</v>
      </c>
      <c r="K35" s="186">
        <f t="shared" si="6"/>
        <v>23</v>
      </c>
      <c r="L35" s="187">
        <f>SUM(F35:K35)</f>
        <v>100</v>
      </c>
      <c r="M35" s="188">
        <f t="shared" si="1"/>
        <v>3200</v>
      </c>
      <c r="N35" s="23"/>
      <c r="O35" s="23"/>
      <c r="P35" s="23"/>
    </row>
    <row r="36" spans="1:22" ht="12.75" customHeight="1">
      <c r="B36" s="600" t="s">
        <v>115</v>
      </c>
      <c r="C36" s="464"/>
      <c r="D36" s="464"/>
      <c r="E36" s="465"/>
      <c r="F36" s="147"/>
      <c r="G36" s="147"/>
      <c r="H36" s="147"/>
      <c r="I36" s="147" t="s">
        <v>201</v>
      </c>
      <c r="J36" s="147" t="s">
        <v>202</v>
      </c>
      <c r="K36" s="147" t="s">
        <v>203</v>
      </c>
      <c r="L36" s="18">
        <f>COUNTA(F36:K36)</f>
        <v>3</v>
      </c>
      <c r="M36" s="18">
        <f>COUNTA(T9:T11)</f>
        <v>3</v>
      </c>
      <c r="O36" s="23"/>
      <c r="P36" s="23"/>
    </row>
    <row r="37" spans="1:22" ht="12.75" customHeight="1">
      <c r="A37" s="5"/>
      <c r="B37" s="663" t="s">
        <v>196</v>
      </c>
      <c r="C37" s="464"/>
      <c r="D37" s="464"/>
      <c r="E37" s="465"/>
      <c r="F37" s="157">
        <f t="shared" ref="F37:K37" si="7">F21+F35</f>
        <v>27</v>
      </c>
      <c r="G37" s="157">
        <f t="shared" si="7"/>
        <v>27</v>
      </c>
      <c r="H37" s="157">
        <f t="shared" si="7"/>
        <v>29</v>
      </c>
      <c r="I37" s="157">
        <f t="shared" si="7"/>
        <v>29</v>
      </c>
      <c r="J37" s="157">
        <f t="shared" si="7"/>
        <v>30</v>
      </c>
      <c r="K37" s="157">
        <f t="shared" si="7"/>
        <v>30</v>
      </c>
      <c r="L37" s="157">
        <f>SUM(F37:K37)</f>
        <v>172</v>
      </c>
      <c r="M37" s="39">
        <f>L35*$Q$3</f>
        <v>3200</v>
      </c>
      <c r="O37" s="23"/>
      <c r="P37" s="23"/>
      <c r="R37" s="5"/>
      <c r="S37" s="5"/>
      <c r="T37" s="5"/>
      <c r="U37" s="5"/>
      <c r="V37" s="5"/>
    </row>
    <row r="38" spans="1:22" ht="12.75" customHeight="1">
      <c r="A38" s="5"/>
      <c r="B38" s="25">
        <v>1</v>
      </c>
      <c r="C38" s="652" t="s">
        <v>197</v>
      </c>
      <c r="D38" s="464"/>
      <c r="E38" s="465"/>
      <c r="F38" s="161">
        <v>0.5</v>
      </c>
      <c r="G38" s="161"/>
      <c r="H38" s="161">
        <v>0.5</v>
      </c>
      <c r="I38" s="161"/>
      <c r="J38" s="161">
        <v>0.5</v>
      </c>
      <c r="K38" s="161"/>
      <c r="L38" s="662" t="s">
        <v>140</v>
      </c>
      <c r="M38" s="465"/>
      <c r="O38" s="23"/>
      <c r="P38" s="23"/>
      <c r="R38" s="5"/>
      <c r="S38" s="5"/>
      <c r="T38" s="5"/>
      <c r="U38" s="5"/>
      <c r="V38" s="5"/>
    </row>
    <row r="39" spans="1:22" ht="12.75" customHeight="1">
      <c r="B39" s="25">
        <v>2</v>
      </c>
      <c r="C39" s="652" t="s">
        <v>131</v>
      </c>
      <c r="D39" s="464"/>
      <c r="E39" s="465"/>
      <c r="F39" s="161"/>
      <c r="G39" s="161"/>
      <c r="H39" s="161"/>
      <c r="I39" s="161"/>
      <c r="J39" s="161"/>
      <c r="K39" s="161"/>
      <c r="L39" s="662" t="s">
        <v>140</v>
      </c>
      <c r="M39" s="465"/>
      <c r="O39" s="23"/>
      <c r="P39" s="5"/>
    </row>
    <row r="40" spans="1:22" ht="12.75" customHeight="1">
      <c r="B40" s="25">
        <v>3</v>
      </c>
      <c r="C40" s="563" t="s">
        <v>198</v>
      </c>
      <c r="D40" s="464"/>
      <c r="E40" s="465"/>
      <c r="F40" s="161">
        <v>2</v>
      </c>
      <c r="G40" s="161">
        <v>2</v>
      </c>
      <c r="H40" s="161">
        <v>2</v>
      </c>
      <c r="I40" s="161">
        <v>2</v>
      </c>
      <c r="J40" s="161">
        <v>2</v>
      </c>
      <c r="K40" s="161">
        <v>2</v>
      </c>
      <c r="L40" s="662" t="s">
        <v>140</v>
      </c>
      <c r="M40" s="465"/>
      <c r="O40" s="23"/>
      <c r="P40" s="23"/>
    </row>
    <row r="41" spans="1:22" ht="12.75" customHeight="1">
      <c r="B41" s="601" t="s">
        <v>132</v>
      </c>
      <c r="C41" s="464"/>
      <c r="D41" s="464"/>
      <c r="E41" s="465"/>
      <c r="F41" s="157">
        <f t="shared" ref="F41:K41" si="8">F37+SUM(F38:G40)/2</f>
        <v>29.25</v>
      </c>
      <c r="G41" s="157">
        <f t="shared" si="8"/>
        <v>29.25</v>
      </c>
      <c r="H41" s="157">
        <f t="shared" si="8"/>
        <v>31.25</v>
      </c>
      <c r="I41" s="157">
        <f t="shared" si="8"/>
        <v>31.25</v>
      </c>
      <c r="J41" s="157">
        <f t="shared" si="8"/>
        <v>32.25</v>
      </c>
      <c r="K41" s="157">
        <f t="shared" si="8"/>
        <v>31</v>
      </c>
      <c r="L41" s="157">
        <f>SUM(F41:K41)</f>
        <v>184.25</v>
      </c>
      <c r="M41" s="42"/>
      <c r="N41" s="5"/>
      <c r="O41" s="23"/>
      <c r="P41" s="23"/>
    </row>
    <row r="42" spans="1:22" ht="12.75" customHeight="1">
      <c r="B42" s="66"/>
      <c r="C42" s="68"/>
      <c r="D42" s="68"/>
      <c r="E42" s="68"/>
      <c r="F42" s="69"/>
      <c r="G42" s="69"/>
      <c r="H42" s="69"/>
      <c r="I42" s="69"/>
      <c r="J42" s="69"/>
      <c r="K42" s="69"/>
      <c r="L42" s="69"/>
      <c r="N42" s="5"/>
      <c r="O42" s="5"/>
      <c r="P42" s="5"/>
    </row>
    <row r="43" spans="1:22" ht="12.75" customHeight="1">
      <c r="B43" s="66"/>
      <c r="C43" s="42" t="s">
        <v>77</v>
      </c>
      <c r="D43" s="42"/>
      <c r="E43" s="42"/>
      <c r="F43" s="42"/>
      <c r="G43" s="42"/>
      <c r="H43" s="42"/>
      <c r="I43" s="42"/>
      <c r="J43" s="42"/>
      <c r="K43" s="42"/>
      <c r="L43" s="42"/>
      <c r="N43" s="5"/>
      <c r="O43" s="5"/>
      <c r="P43" s="5"/>
    </row>
    <row r="44" spans="1:22" ht="12.75" customHeight="1">
      <c r="C44" t="s">
        <v>137</v>
      </c>
      <c r="N44" s="5"/>
      <c r="O44" s="5"/>
      <c r="P44" s="5"/>
    </row>
    <row r="45" spans="1:22" ht="12.75" customHeight="1">
      <c r="F45" s="486" t="s">
        <v>78</v>
      </c>
      <c r="G45" s="464"/>
      <c r="H45" s="464"/>
      <c r="I45" s="464"/>
      <c r="J45" s="464"/>
      <c r="K45" s="465"/>
      <c r="N45" s="5"/>
      <c r="O45" s="5"/>
      <c r="P45" s="5"/>
    </row>
    <row r="46" spans="1:22" ht="12.75" customHeight="1">
      <c r="E46" s="5"/>
      <c r="F46" s="602">
        <v>27</v>
      </c>
      <c r="G46" s="465"/>
      <c r="H46" s="602">
        <v>29</v>
      </c>
      <c r="I46" s="465"/>
      <c r="J46" s="602">
        <v>30</v>
      </c>
      <c r="K46" s="465"/>
      <c r="N46" s="5"/>
      <c r="O46" s="5"/>
      <c r="P46" s="5"/>
    </row>
    <row r="47" spans="1:22" ht="12.75" customHeight="1">
      <c r="C47" s="15"/>
      <c r="D47" s="15"/>
      <c r="E47" s="5"/>
      <c r="F47" s="23"/>
      <c r="G47" s="23"/>
      <c r="H47" s="23"/>
      <c r="I47" s="23"/>
      <c r="J47" s="23"/>
      <c r="K47" s="23"/>
      <c r="N47" s="5"/>
      <c r="O47" s="5"/>
      <c r="P47" s="5"/>
    </row>
    <row r="48" spans="1:22" ht="12.75" customHeight="1">
      <c r="C48" s="15" t="s">
        <v>79</v>
      </c>
      <c r="D48" s="15"/>
      <c r="E48" s="5"/>
      <c r="F48" s="23"/>
      <c r="G48" s="23"/>
      <c r="H48" s="23"/>
      <c r="I48" s="23"/>
      <c r="J48" s="23"/>
      <c r="K48" s="23"/>
      <c r="N48" s="5"/>
      <c r="O48" s="5"/>
      <c r="P48" s="5"/>
    </row>
    <row r="49" spans="3:16" ht="12.75" customHeight="1">
      <c r="C49" s="5" t="s">
        <v>80</v>
      </c>
      <c r="D49" s="5"/>
      <c r="E49" s="5"/>
      <c r="N49" s="5"/>
      <c r="O49" s="5"/>
      <c r="P49" s="5"/>
    </row>
    <row r="50" spans="3:16" ht="12.75" customHeight="1">
      <c r="C50" s="5" t="s">
        <v>81</v>
      </c>
      <c r="D50" s="5"/>
      <c r="E50" s="5"/>
      <c r="N50" s="5"/>
      <c r="O50" s="5"/>
      <c r="P50" s="5"/>
    </row>
    <row r="51" spans="3:16" ht="12.75" customHeight="1">
      <c r="C51" t="s">
        <v>171</v>
      </c>
      <c r="E51" s="5"/>
      <c r="N51" s="5"/>
      <c r="O51" s="5"/>
      <c r="P51" s="5"/>
    </row>
    <row r="52" spans="3:16" ht="12.75" customHeight="1">
      <c r="C52" s="5" t="s">
        <v>172</v>
      </c>
      <c r="D52" s="5"/>
      <c r="E52" s="5"/>
      <c r="N52" s="5"/>
      <c r="O52" s="5"/>
      <c r="P52" s="5"/>
    </row>
    <row r="53" spans="3:16" ht="12.75" customHeight="1">
      <c r="C53" s="5" t="s">
        <v>215</v>
      </c>
      <c r="D53" s="5"/>
      <c r="N53" s="5"/>
      <c r="O53" s="5"/>
      <c r="P53" s="5"/>
    </row>
    <row r="54" spans="3:16" ht="12.75" customHeight="1">
      <c r="C54" s="5" t="s">
        <v>173</v>
      </c>
      <c r="D54" s="5"/>
      <c r="N54" s="5"/>
      <c r="O54" s="5"/>
      <c r="P54" s="5"/>
    </row>
    <row r="55" spans="3:16" ht="12.75" customHeight="1">
      <c r="C55" s="5" t="s">
        <v>174</v>
      </c>
      <c r="D55" s="5"/>
      <c r="N55" s="5"/>
      <c r="O55" s="5"/>
      <c r="P55" s="5"/>
    </row>
    <row r="56" spans="3:16" ht="12.75" customHeight="1">
      <c r="N56" s="5"/>
      <c r="O56" s="5"/>
      <c r="P56" s="5"/>
    </row>
    <row r="57" spans="3:16" ht="12.75" customHeight="1">
      <c r="N57" s="5"/>
      <c r="O57" s="5"/>
      <c r="P57" s="5"/>
    </row>
    <row r="58" spans="3:16" ht="12.75" customHeight="1">
      <c r="N58" s="5"/>
      <c r="O58" s="5"/>
      <c r="P58" s="5"/>
    </row>
    <row r="59" spans="3:16" ht="12.75" customHeight="1">
      <c r="N59" s="5"/>
      <c r="O59" s="5"/>
      <c r="P59" s="5"/>
    </row>
    <row r="60" spans="3:16" ht="12.75" customHeight="1">
      <c r="N60" s="5"/>
      <c r="O60" s="5"/>
      <c r="P60" s="5"/>
    </row>
    <row r="61" spans="3:16" ht="12.75" customHeight="1">
      <c r="N61" s="5"/>
      <c r="O61" s="5"/>
      <c r="P61" s="5"/>
    </row>
    <row r="62" spans="3:16" ht="12.75" customHeight="1">
      <c r="N62" s="5"/>
      <c r="O62" s="5"/>
      <c r="P62" s="5"/>
    </row>
    <row r="63" spans="3:16" ht="12.75" customHeight="1">
      <c r="N63" s="5"/>
      <c r="O63" s="5"/>
      <c r="P63" s="5"/>
    </row>
    <row r="64" spans="3:16" ht="12.75" customHeight="1">
      <c r="N64" s="5"/>
      <c r="O64" s="5"/>
      <c r="P64" s="5"/>
    </row>
    <row r="65" spans="14:16" ht="12.75" customHeight="1">
      <c r="N65" s="5"/>
      <c r="O65" s="5"/>
      <c r="P65" s="5"/>
    </row>
    <row r="66" spans="14:16" ht="12.75" customHeight="1">
      <c r="N66" s="5"/>
      <c r="O66" s="5"/>
      <c r="P66" s="5"/>
    </row>
    <row r="67" spans="14:16" ht="12.75" customHeight="1">
      <c r="N67" s="5"/>
      <c r="O67" s="5"/>
      <c r="P67" s="5"/>
    </row>
    <row r="68" spans="14:16" ht="12.75" customHeight="1">
      <c r="N68" s="5"/>
      <c r="O68" s="5"/>
      <c r="P68" s="5"/>
    </row>
    <row r="69" spans="14:16" ht="12.75" customHeight="1">
      <c r="N69" s="5"/>
      <c r="O69" s="5"/>
      <c r="P69" s="5"/>
    </row>
    <row r="70" spans="14:16" ht="12.75" customHeight="1">
      <c r="N70" s="5"/>
      <c r="O70" s="5"/>
      <c r="P70" s="5"/>
    </row>
    <row r="71" spans="14:16" ht="12.75" customHeight="1">
      <c r="N71" s="5"/>
      <c r="O71" s="5"/>
      <c r="P71" s="5"/>
    </row>
    <row r="72" spans="14:16" ht="12.75" customHeight="1">
      <c r="N72" s="5"/>
      <c r="O72" s="5"/>
      <c r="P72" s="5"/>
    </row>
    <row r="73" spans="14:16" ht="12.75" customHeight="1">
      <c r="N73" s="5"/>
      <c r="O73" s="5"/>
      <c r="P73" s="5"/>
    </row>
    <row r="74" spans="14:16" ht="12.75" customHeight="1">
      <c r="N74" s="5"/>
      <c r="O74" s="5"/>
      <c r="P74" s="5"/>
    </row>
    <row r="75" spans="14:16" ht="12.75" customHeight="1">
      <c r="N75" s="5"/>
      <c r="O75" s="5"/>
      <c r="P75" s="5"/>
    </row>
    <row r="76" spans="14:16" ht="12.75" customHeight="1">
      <c r="N76" s="5"/>
      <c r="O76" s="5"/>
      <c r="P76" s="5"/>
    </row>
    <row r="77" spans="14:16" ht="12.75" customHeight="1">
      <c r="N77" s="5"/>
      <c r="O77" s="5"/>
      <c r="P77" s="5"/>
    </row>
    <row r="78" spans="14:16" ht="12.75" customHeight="1">
      <c r="N78" s="5"/>
      <c r="O78" s="5"/>
      <c r="P78" s="5"/>
    </row>
    <row r="79" spans="14:16" ht="12.75" customHeight="1">
      <c r="N79" s="5"/>
      <c r="O79" s="5"/>
      <c r="P79" s="5"/>
    </row>
    <row r="80" spans="14:16" ht="12.75" customHeight="1">
      <c r="N80" s="5"/>
      <c r="O80" s="5"/>
      <c r="P80" s="5"/>
    </row>
    <row r="81" spans="14:16" ht="12.75" customHeight="1">
      <c r="N81" s="5"/>
      <c r="O81" s="5"/>
      <c r="P81" s="5"/>
    </row>
    <row r="82" spans="14:16" ht="12.75" customHeight="1">
      <c r="N82" s="5"/>
      <c r="O82" s="5"/>
      <c r="P82" s="5"/>
    </row>
    <row r="83" spans="14:16" ht="12.75" customHeight="1">
      <c r="N83" s="5"/>
      <c r="O83" s="5"/>
      <c r="P83" s="5"/>
    </row>
    <row r="84" spans="14:16" ht="12.75" customHeight="1">
      <c r="N84" s="5"/>
      <c r="O84" s="5"/>
      <c r="P84" s="5"/>
    </row>
    <row r="85" spans="14:16" ht="12.75" customHeight="1">
      <c r="N85" s="5"/>
      <c r="O85" s="5"/>
      <c r="P85" s="5"/>
    </row>
    <row r="86" spans="14:16" ht="12.75" customHeight="1">
      <c r="N86" s="5"/>
      <c r="O86" s="5"/>
      <c r="P86" s="5"/>
    </row>
    <row r="87" spans="14:16" ht="12.75" customHeight="1">
      <c r="N87" s="5"/>
      <c r="O87" s="5"/>
      <c r="P87" s="5"/>
    </row>
    <row r="88" spans="14:16" ht="12.75" customHeight="1">
      <c r="N88" s="5"/>
      <c r="O88" s="5"/>
      <c r="P88" s="5"/>
    </row>
    <row r="89" spans="14:16" ht="12.75" customHeight="1">
      <c r="N89" s="5"/>
      <c r="O89" s="5"/>
      <c r="P89" s="5"/>
    </row>
    <row r="90" spans="14:16" ht="12.75" customHeight="1">
      <c r="N90" s="5"/>
      <c r="O90" s="5"/>
      <c r="P90" s="5"/>
    </row>
    <row r="91" spans="14:16" ht="12.75" customHeight="1">
      <c r="N91" s="5"/>
      <c r="O91" s="5"/>
      <c r="P91" s="5"/>
    </row>
    <row r="92" spans="14:16" ht="12.75" customHeight="1">
      <c r="N92" s="5"/>
      <c r="O92" s="5"/>
      <c r="P92" s="5"/>
    </row>
    <row r="93" spans="14:16" ht="12.75" customHeight="1">
      <c r="N93" s="5"/>
      <c r="O93" s="5"/>
      <c r="P93" s="5"/>
    </row>
    <row r="94" spans="14:16" ht="12.75" customHeight="1">
      <c r="N94" s="5"/>
      <c r="O94" s="5"/>
      <c r="P94" s="5"/>
    </row>
    <row r="95" spans="14:16" ht="12.75" customHeight="1">
      <c r="N95" s="5"/>
      <c r="O95" s="5"/>
      <c r="P95" s="5"/>
    </row>
    <row r="96" spans="14:16" ht="12.75" customHeight="1">
      <c r="N96" s="5"/>
      <c r="O96" s="5"/>
      <c r="P96" s="5"/>
    </row>
    <row r="97" spans="14:16" ht="12.75" customHeight="1">
      <c r="N97" s="5"/>
      <c r="O97" s="5"/>
      <c r="P97" s="5"/>
    </row>
    <row r="98" spans="14:16" ht="12.75" customHeight="1">
      <c r="N98" s="5"/>
      <c r="O98" s="5"/>
      <c r="P98" s="5"/>
    </row>
    <row r="99" spans="14:16" ht="12.75" customHeight="1">
      <c r="N99" s="5"/>
      <c r="O99" s="5"/>
      <c r="P99" s="5"/>
    </row>
    <row r="100" spans="14:16" ht="12.75" customHeight="1">
      <c r="N100" s="5"/>
      <c r="O100" s="5"/>
      <c r="P100" s="5"/>
    </row>
    <row r="101" spans="14:16" ht="12.75" customHeight="1">
      <c r="N101" s="5"/>
      <c r="O101" s="5"/>
      <c r="P101" s="5"/>
    </row>
    <row r="102" spans="14:16" ht="12.75" customHeight="1">
      <c r="N102" s="5"/>
      <c r="O102" s="5"/>
      <c r="P102" s="5"/>
    </row>
    <row r="103" spans="14:16" ht="12.75" customHeight="1">
      <c r="N103" s="5"/>
      <c r="O103" s="5"/>
      <c r="P103" s="5"/>
    </row>
    <row r="104" spans="14:16" ht="12.75" customHeight="1">
      <c r="N104" s="5"/>
      <c r="O104" s="5"/>
      <c r="P104" s="5"/>
    </row>
    <row r="105" spans="14:16" ht="12.75" customHeight="1">
      <c r="N105" s="5"/>
      <c r="O105" s="5"/>
      <c r="P105" s="5"/>
    </row>
    <row r="106" spans="14:16" ht="12.75" customHeight="1">
      <c r="N106" s="5"/>
      <c r="O106" s="5"/>
      <c r="P106" s="5"/>
    </row>
    <row r="107" spans="14:16" ht="12.75" customHeight="1">
      <c r="N107" s="5"/>
      <c r="O107" s="5"/>
      <c r="P107" s="5"/>
    </row>
    <row r="108" spans="14:16" ht="12.75" customHeight="1">
      <c r="N108" s="5"/>
      <c r="O108" s="5"/>
      <c r="P108" s="5"/>
    </row>
    <row r="109" spans="14:16" ht="12.75" customHeight="1">
      <c r="N109" s="5"/>
      <c r="O109" s="5"/>
      <c r="P109" s="5"/>
    </row>
    <row r="110" spans="14:16" ht="12.75" customHeight="1">
      <c r="N110" s="5"/>
      <c r="O110" s="5"/>
      <c r="P110" s="5"/>
    </row>
    <row r="111" spans="14:16" ht="12.75" customHeight="1">
      <c r="N111" s="5"/>
      <c r="O111" s="5"/>
      <c r="P111" s="5"/>
    </row>
    <row r="112" spans="14:16" ht="12.75" customHeight="1">
      <c r="N112" s="5"/>
      <c r="O112" s="5"/>
      <c r="P112" s="5"/>
    </row>
    <row r="113" spans="14:16" ht="12.75" customHeight="1">
      <c r="N113" s="5"/>
      <c r="O113" s="5"/>
      <c r="P113" s="5"/>
    </row>
    <row r="114" spans="14:16" ht="12.75" customHeight="1">
      <c r="N114" s="5"/>
      <c r="O114" s="5"/>
      <c r="P114" s="5"/>
    </row>
    <row r="115" spans="14:16" ht="12.75" customHeight="1">
      <c r="N115" s="5"/>
      <c r="O115" s="5"/>
      <c r="P115" s="5"/>
    </row>
    <row r="116" spans="14:16" ht="12.75" customHeight="1">
      <c r="N116" s="5"/>
      <c r="O116" s="5"/>
      <c r="P116" s="5"/>
    </row>
    <row r="117" spans="14:16" ht="12.75" customHeight="1">
      <c r="N117" s="5"/>
      <c r="O117" s="5"/>
      <c r="P117" s="5"/>
    </row>
    <row r="118" spans="14:16" ht="12.75" customHeight="1">
      <c r="N118" s="5"/>
      <c r="O118" s="5"/>
      <c r="P118" s="5"/>
    </row>
    <row r="119" spans="14:16" ht="12.75" customHeight="1">
      <c r="N119" s="5"/>
      <c r="O119" s="5"/>
      <c r="P119" s="5"/>
    </row>
    <row r="120" spans="14:16" ht="12.75" customHeight="1">
      <c r="N120" s="5"/>
      <c r="O120" s="5"/>
      <c r="P120" s="5"/>
    </row>
    <row r="121" spans="14:16" ht="12.75" customHeight="1">
      <c r="N121" s="5"/>
      <c r="O121" s="5"/>
      <c r="P121" s="5"/>
    </row>
    <row r="122" spans="14:16" ht="12.75" customHeight="1">
      <c r="N122" s="5"/>
      <c r="O122" s="5"/>
      <c r="P122" s="5"/>
    </row>
    <row r="123" spans="14:16" ht="12.75" customHeight="1">
      <c r="N123" s="5"/>
      <c r="O123" s="5"/>
      <c r="P123" s="5"/>
    </row>
    <row r="124" spans="14:16" ht="12.75" customHeight="1">
      <c r="N124" s="5"/>
      <c r="O124" s="5"/>
      <c r="P124" s="5"/>
    </row>
    <row r="125" spans="14:16" ht="12.75" customHeight="1">
      <c r="N125" s="5"/>
      <c r="O125" s="5"/>
      <c r="P125" s="5"/>
    </row>
    <row r="126" spans="14:16" ht="12.75" customHeight="1">
      <c r="N126" s="5"/>
      <c r="O126" s="5"/>
      <c r="P126" s="5"/>
    </row>
    <row r="127" spans="14:16" ht="12.75" customHeight="1">
      <c r="N127" s="5"/>
      <c r="O127" s="5"/>
      <c r="P127" s="5"/>
    </row>
    <row r="128" spans="14:16" ht="12.75" customHeight="1">
      <c r="N128" s="5"/>
      <c r="O128" s="5"/>
      <c r="P128" s="5"/>
    </row>
    <row r="129" spans="14:16" ht="12.75" customHeight="1">
      <c r="N129" s="5"/>
      <c r="O129" s="5"/>
      <c r="P129" s="5"/>
    </row>
    <row r="130" spans="14:16" ht="12.75" customHeight="1">
      <c r="N130" s="5"/>
      <c r="O130" s="5"/>
      <c r="P130" s="5"/>
    </row>
    <row r="131" spans="14:16" ht="12.75" customHeight="1">
      <c r="N131" s="5"/>
      <c r="O131" s="5"/>
      <c r="P131" s="5"/>
    </row>
    <row r="132" spans="14:16" ht="12.75" customHeight="1">
      <c r="N132" s="5"/>
      <c r="O132" s="5"/>
      <c r="P132" s="5"/>
    </row>
    <row r="133" spans="14:16" ht="12.75" customHeight="1">
      <c r="N133" s="5"/>
      <c r="O133" s="5"/>
      <c r="P133" s="5"/>
    </row>
    <row r="134" spans="14:16" ht="12.75" customHeight="1">
      <c r="N134" s="5"/>
      <c r="O134" s="5"/>
      <c r="P134" s="5"/>
    </row>
    <row r="135" spans="14:16" ht="12.75" customHeight="1">
      <c r="N135" s="5"/>
      <c r="O135" s="5"/>
      <c r="P135" s="5"/>
    </row>
    <row r="136" spans="14:16" ht="12.75" customHeight="1">
      <c r="N136" s="5"/>
      <c r="O136" s="5"/>
      <c r="P136" s="5"/>
    </row>
    <row r="137" spans="14:16" ht="12.75" customHeight="1">
      <c r="N137" s="5"/>
      <c r="O137" s="5"/>
      <c r="P137" s="5"/>
    </row>
    <row r="138" spans="14:16" ht="12.75" customHeight="1">
      <c r="N138" s="5"/>
      <c r="O138" s="5"/>
      <c r="P138" s="5"/>
    </row>
    <row r="139" spans="14:16" ht="12.75" customHeight="1">
      <c r="N139" s="5"/>
      <c r="O139" s="5"/>
      <c r="P139" s="5"/>
    </row>
    <row r="140" spans="14:16" ht="12.75" customHeight="1">
      <c r="N140" s="5"/>
      <c r="O140" s="5"/>
      <c r="P140" s="5"/>
    </row>
    <row r="141" spans="14:16" ht="12.75" customHeight="1">
      <c r="N141" s="5"/>
      <c r="O141" s="5"/>
      <c r="P141" s="5"/>
    </row>
    <row r="142" spans="14:16" ht="12.75" customHeight="1">
      <c r="N142" s="5"/>
      <c r="O142" s="5"/>
      <c r="P142" s="5"/>
    </row>
    <row r="143" spans="14:16" ht="12.75" customHeight="1">
      <c r="N143" s="5"/>
      <c r="O143" s="5"/>
      <c r="P143" s="5"/>
    </row>
    <row r="144" spans="14:16" ht="12.75" customHeight="1">
      <c r="N144" s="5"/>
      <c r="O144" s="5"/>
      <c r="P144" s="5"/>
    </row>
    <row r="145" spans="14:16" ht="12.75" customHeight="1">
      <c r="N145" s="5"/>
      <c r="O145" s="5"/>
      <c r="P145" s="5"/>
    </row>
    <row r="146" spans="14:16" ht="12.75" customHeight="1">
      <c r="N146" s="5"/>
      <c r="O146" s="5"/>
      <c r="P146" s="5"/>
    </row>
    <row r="147" spans="14:16" ht="12.75" customHeight="1">
      <c r="N147" s="5"/>
      <c r="O147" s="5"/>
      <c r="P147" s="5"/>
    </row>
    <row r="148" spans="14:16" ht="12.75" customHeight="1">
      <c r="N148" s="5"/>
      <c r="O148" s="5"/>
      <c r="P148" s="5"/>
    </row>
    <row r="149" spans="14:16" ht="12.75" customHeight="1">
      <c r="N149" s="5"/>
      <c r="O149" s="5"/>
      <c r="P149" s="5"/>
    </row>
    <row r="150" spans="14:16" ht="12.75" customHeight="1">
      <c r="N150" s="5"/>
      <c r="O150" s="5"/>
      <c r="P150" s="5"/>
    </row>
    <row r="151" spans="14:16" ht="12.75" customHeight="1">
      <c r="N151" s="5"/>
      <c r="O151" s="5"/>
      <c r="P151" s="5"/>
    </row>
    <row r="152" spans="14:16" ht="12.75" customHeight="1">
      <c r="N152" s="5"/>
      <c r="O152" s="5"/>
      <c r="P152" s="5"/>
    </row>
    <row r="153" spans="14:16" ht="12.75" customHeight="1">
      <c r="N153" s="5"/>
      <c r="O153" s="5"/>
      <c r="P153" s="5"/>
    </row>
    <row r="154" spans="14:16" ht="12.75" customHeight="1">
      <c r="N154" s="5"/>
      <c r="O154" s="5"/>
      <c r="P154" s="5"/>
    </row>
    <row r="155" spans="14:16" ht="12.75" customHeight="1">
      <c r="N155" s="5"/>
      <c r="O155" s="5"/>
      <c r="P155" s="5"/>
    </row>
    <row r="156" spans="14:16" ht="12.75" customHeight="1">
      <c r="N156" s="5"/>
      <c r="O156" s="5"/>
      <c r="P156" s="5"/>
    </row>
    <row r="157" spans="14:16" ht="12.75" customHeight="1">
      <c r="N157" s="5"/>
      <c r="O157" s="5"/>
      <c r="P157" s="5"/>
    </row>
    <row r="158" spans="14:16" ht="12.75" customHeight="1">
      <c r="N158" s="5"/>
      <c r="O158" s="5"/>
      <c r="P158" s="5"/>
    </row>
    <row r="159" spans="14:16" ht="12.75" customHeight="1">
      <c r="N159" s="5"/>
      <c r="O159" s="5"/>
      <c r="P159" s="5"/>
    </row>
    <row r="160" spans="14:16" ht="12.75" customHeight="1">
      <c r="N160" s="5"/>
      <c r="O160" s="5"/>
      <c r="P160" s="5"/>
    </row>
    <row r="161" spans="14:16" ht="12.75" customHeight="1">
      <c r="N161" s="5"/>
      <c r="O161" s="5"/>
      <c r="P161" s="5"/>
    </row>
    <row r="162" spans="14:16" ht="12.75" customHeight="1">
      <c r="N162" s="5"/>
      <c r="O162" s="5"/>
      <c r="P162" s="5"/>
    </row>
    <row r="163" spans="14:16" ht="12.75" customHeight="1">
      <c r="N163" s="5"/>
      <c r="O163" s="5"/>
      <c r="P163" s="5"/>
    </row>
    <row r="164" spans="14:16" ht="12.75" customHeight="1">
      <c r="N164" s="5"/>
      <c r="O164" s="5"/>
      <c r="P164" s="5"/>
    </row>
    <row r="165" spans="14:16" ht="12.75" customHeight="1">
      <c r="N165" s="5"/>
      <c r="O165" s="5"/>
      <c r="P165" s="5"/>
    </row>
    <row r="166" spans="14:16" ht="12.75" customHeight="1">
      <c r="N166" s="5"/>
      <c r="O166" s="5"/>
      <c r="P166" s="5"/>
    </row>
    <row r="167" spans="14:16" ht="12.75" customHeight="1">
      <c r="N167" s="5"/>
      <c r="O167" s="5"/>
      <c r="P167" s="5"/>
    </row>
    <row r="168" spans="14:16" ht="12.75" customHeight="1">
      <c r="N168" s="5"/>
      <c r="O168" s="5"/>
      <c r="P168" s="5"/>
    </row>
    <row r="169" spans="14:16" ht="12.75" customHeight="1">
      <c r="N169" s="5"/>
      <c r="O169" s="5"/>
      <c r="P169" s="5"/>
    </row>
    <row r="170" spans="14:16" ht="12.75" customHeight="1">
      <c r="N170" s="5"/>
      <c r="O170" s="5"/>
      <c r="P170" s="5"/>
    </row>
    <row r="171" spans="14:16" ht="12.75" customHeight="1">
      <c r="N171" s="5"/>
      <c r="O171" s="5"/>
      <c r="P171" s="5"/>
    </row>
    <row r="172" spans="14:16" ht="12.75" customHeight="1">
      <c r="N172" s="5"/>
      <c r="O172" s="5"/>
      <c r="P172" s="5"/>
    </row>
    <row r="173" spans="14:16" ht="12.75" customHeight="1">
      <c r="N173" s="5"/>
      <c r="O173" s="5"/>
      <c r="P173" s="5"/>
    </row>
    <row r="174" spans="14:16" ht="12.75" customHeight="1">
      <c r="N174" s="5"/>
      <c r="O174" s="5"/>
      <c r="P174" s="5"/>
    </row>
    <row r="175" spans="14:16" ht="12.75" customHeight="1">
      <c r="N175" s="5"/>
      <c r="O175" s="5"/>
      <c r="P175" s="5"/>
    </row>
    <row r="176" spans="14:16" ht="12.75" customHeight="1">
      <c r="N176" s="5"/>
      <c r="O176" s="5"/>
      <c r="P176" s="5"/>
    </row>
    <row r="177" spans="14:16" ht="12.75" customHeight="1">
      <c r="N177" s="5"/>
      <c r="O177" s="5"/>
      <c r="P177" s="5"/>
    </row>
    <row r="178" spans="14:16" ht="12.75" customHeight="1">
      <c r="N178" s="5"/>
      <c r="O178" s="5"/>
      <c r="P178" s="5"/>
    </row>
    <row r="179" spans="14:16" ht="12.75" customHeight="1">
      <c r="N179" s="5"/>
      <c r="O179" s="5"/>
      <c r="P179" s="5"/>
    </row>
    <row r="180" spans="14:16" ht="12.75" customHeight="1">
      <c r="N180" s="5"/>
      <c r="O180" s="5"/>
      <c r="P180" s="5"/>
    </row>
    <row r="181" spans="14:16" ht="12.75" customHeight="1">
      <c r="N181" s="5"/>
      <c r="O181" s="5"/>
      <c r="P181" s="5"/>
    </row>
    <row r="182" spans="14:16" ht="12.75" customHeight="1">
      <c r="N182" s="5"/>
      <c r="O182" s="5"/>
      <c r="P182" s="5"/>
    </row>
    <row r="183" spans="14:16" ht="12.75" customHeight="1">
      <c r="N183" s="5"/>
      <c r="O183" s="5"/>
      <c r="P183" s="5"/>
    </row>
    <row r="184" spans="14:16" ht="12.75" customHeight="1">
      <c r="N184" s="5"/>
      <c r="O184" s="5"/>
      <c r="P184" s="5"/>
    </row>
    <row r="185" spans="14:16" ht="12.75" customHeight="1">
      <c r="N185" s="5"/>
      <c r="O185" s="5"/>
      <c r="P185" s="5"/>
    </row>
    <row r="186" spans="14:16" ht="12.75" customHeight="1">
      <c r="N186" s="5"/>
      <c r="O186" s="5"/>
      <c r="P186" s="5"/>
    </row>
    <row r="187" spans="14:16" ht="12.75" customHeight="1">
      <c r="N187" s="5"/>
      <c r="O187" s="5"/>
      <c r="P187" s="5"/>
    </row>
    <row r="188" spans="14:16" ht="12.75" customHeight="1">
      <c r="N188" s="5"/>
      <c r="O188" s="5"/>
      <c r="P188" s="5"/>
    </row>
    <row r="189" spans="14:16" ht="12.75" customHeight="1">
      <c r="N189" s="5"/>
      <c r="O189" s="5"/>
      <c r="P189" s="5"/>
    </row>
    <row r="190" spans="14:16" ht="12.75" customHeight="1">
      <c r="N190" s="5"/>
      <c r="O190" s="5"/>
      <c r="P190" s="5"/>
    </row>
    <row r="191" spans="14:16" ht="12.75" customHeight="1">
      <c r="N191" s="5"/>
      <c r="O191" s="5"/>
      <c r="P191" s="5"/>
    </row>
    <row r="192" spans="14:16" ht="12.75" customHeight="1">
      <c r="N192" s="5"/>
      <c r="O192" s="5"/>
      <c r="P192" s="5"/>
    </row>
    <row r="193" spans="14:16" ht="12.75" customHeight="1">
      <c r="N193" s="5"/>
      <c r="O193" s="5"/>
      <c r="P193" s="5"/>
    </row>
    <row r="194" spans="14:16" ht="12.75" customHeight="1">
      <c r="N194" s="5"/>
      <c r="O194" s="5"/>
      <c r="P194" s="5"/>
    </row>
    <row r="195" spans="14:16" ht="12.75" customHeight="1">
      <c r="N195" s="5"/>
      <c r="O195" s="5"/>
      <c r="P195" s="5"/>
    </row>
    <row r="196" spans="14:16" ht="12.75" customHeight="1">
      <c r="N196" s="5"/>
      <c r="O196" s="5"/>
      <c r="P196" s="5"/>
    </row>
    <row r="197" spans="14:16" ht="12.75" customHeight="1">
      <c r="N197" s="5"/>
      <c r="O197" s="5"/>
      <c r="P197" s="5"/>
    </row>
    <row r="198" spans="14:16" ht="12.75" customHeight="1">
      <c r="N198" s="5"/>
      <c r="O198" s="5"/>
      <c r="P198" s="5"/>
    </row>
    <row r="199" spans="14:16" ht="12.75" customHeight="1">
      <c r="N199" s="5"/>
      <c r="O199" s="5"/>
      <c r="P199" s="5"/>
    </row>
    <row r="200" spans="14:16" ht="12.75" customHeight="1">
      <c r="N200" s="5"/>
      <c r="O200" s="5"/>
      <c r="P200" s="5"/>
    </row>
    <row r="201" spans="14:16" ht="12.75" customHeight="1">
      <c r="N201" s="5"/>
      <c r="O201" s="5"/>
      <c r="P201" s="5"/>
    </row>
    <row r="202" spans="14:16" ht="12.75" customHeight="1">
      <c r="N202" s="5"/>
      <c r="O202" s="5"/>
      <c r="P202" s="5"/>
    </row>
    <row r="203" spans="14:16" ht="12.75" customHeight="1">
      <c r="N203" s="5"/>
      <c r="O203" s="5"/>
      <c r="P203" s="5"/>
    </row>
    <row r="204" spans="14:16" ht="12.75" customHeight="1">
      <c r="N204" s="5"/>
      <c r="O204" s="5"/>
      <c r="P204" s="5"/>
    </row>
    <row r="205" spans="14:16" ht="12.75" customHeight="1">
      <c r="N205" s="5"/>
      <c r="O205" s="5"/>
      <c r="P205" s="5"/>
    </row>
    <row r="206" spans="14:16" ht="12.75" customHeight="1">
      <c r="N206" s="5"/>
      <c r="O206" s="5"/>
      <c r="P206" s="5"/>
    </row>
    <row r="207" spans="14:16" ht="12.75" customHeight="1">
      <c r="N207" s="5"/>
      <c r="O207" s="5"/>
      <c r="P207" s="5"/>
    </row>
    <row r="208" spans="14:16" ht="12.75" customHeight="1">
      <c r="N208" s="5"/>
      <c r="O208" s="5"/>
      <c r="P208" s="5"/>
    </row>
    <row r="209" spans="14:16" ht="12.75" customHeight="1">
      <c r="N209" s="5"/>
      <c r="O209" s="5"/>
      <c r="P209" s="5"/>
    </row>
    <row r="210" spans="14:16" ht="12.75" customHeight="1">
      <c r="N210" s="5"/>
      <c r="O210" s="5"/>
      <c r="P210" s="5"/>
    </row>
    <row r="211" spans="14:16" ht="12.75" customHeight="1">
      <c r="N211" s="5"/>
      <c r="O211" s="5"/>
      <c r="P211" s="5"/>
    </row>
    <row r="212" spans="14:16" ht="12.75" customHeight="1">
      <c r="N212" s="5"/>
      <c r="O212" s="5"/>
      <c r="P212" s="5"/>
    </row>
    <row r="213" spans="14:16" ht="12.75" customHeight="1">
      <c r="N213" s="5"/>
      <c r="O213" s="5"/>
      <c r="P213" s="5"/>
    </row>
    <row r="214" spans="14:16" ht="12.75" customHeight="1">
      <c r="N214" s="5"/>
      <c r="O214" s="5"/>
      <c r="P214" s="5"/>
    </row>
    <row r="215" spans="14:16" ht="12.75" customHeight="1">
      <c r="N215" s="5"/>
      <c r="O215" s="5"/>
      <c r="P215" s="5"/>
    </row>
    <row r="216" spans="14:16" ht="12.75" customHeight="1">
      <c r="N216" s="5"/>
      <c r="O216" s="5"/>
      <c r="P216" s="5"/>
    </row>
    <row r="217" spans="14:16" ht="12.75" customHeight="1">
      <c r="N217" s="5"/>
      <c r="O217" s="5"/>
      <c r="P217" s="5"/>
    </row>
    <row r="218" spans="14:16" ht="12.75" customHeight="1">
      <c r="N218" s="5"/>
      <c r="O218" s="5"/>
      <c r="P218" s="5"/>
    </row>
    <row r="219" spans="14:16" ht="12.75" customHeight="1">
      <c r="N219" s="5"/>
      <c r="O219" s="5"/>
      <c r="P219" s="5"/>
    </row>
    <row r="220" spans="14:16" ht="12.75" customHeight="1">
      <c r="N220" s="5"/>
      <c r="O220" s="5"/>
      <c r="P220" s="5"/>
    </row>
    <row r="221" spans="14:16" ht="12.75" customHeight="1">
      <c r="N221" s="5"/>
      <c r="O221" s="5"/>
      <c r="P221" s="5"/>
    </row>
    <row r="222" spans="14:16" ht="12.75" customHeight="1">
      <c r="N222" s="5"/>
      <c r="O222" s="5"/>
      <c r="P222" s="5"/>
    </row>
    <row r="223" spans="14:16" ht="12.75" customHeight="1">
      <c r="N223" s="5"/>
      <c r="O223" s="5"/>
      <c r="P223" s="5"/>
    </row>
    <row r="224" spans="14:16" ht="12.75" customHeight="1">
      <c r="N224" s="5"/>
      <c r="O224" s="5"/>
      <c r="P224" s="5"/>
    </row>
    <row r="225" spans="14:16" ht="12.75" customHeight="1">
      <c r="N225" s="5"/>
      <c r="O225" s="5"/>
      <c r="P225" s="5"/>
    </row>
    <row r="226" spans="14:16" ht="12.75" customHeight="1">
      <c r="N226" s="5"/>
      <c r="O226" s="5"/>
      <c r="P226" s="5"/>
    </row>
    <row r="227" spans="14:16" ht="12.75" customHeight="1">
      <c r="N227" s="5"/>
      <c r="O227" s="5"/>
      <c r="P227" s="5"/>
    </row>
    <row r="228" spans="14:16" ht="12.75" customHeight="1">
      <c r="N228" s="5"/>
      <c r="O228" s="5"/>
      <c r="P228" s="5"/>
    </row>
    <row r="229" spans="14:16" ht="12.75" customHeight="1">
      <c r="N229" s="5"/>
      <c r="O229" s="5"/>
      <c r="P229" s="5"/>
    </row>
    <row r="230" spans="14:16" ht="12.75" customHeight="1">
      <c r="N230" s="5"/>
      <c r="O230" s="5"/>
      <c r="P230" s="5"/>
    </row>
    <row r="231" spans="14:16" ht="12.75" customHeight="1">
      <c r="N231" s="5"/>
      <c r="O231" s="5"/>
      <c r="P231" s="5"/>
    </row>
    <row r="232" spans="14:16" ht="12.75" customHeight="1">
      <c r="N232" s="5"/>
      <c r="O232" s="5"/>
      <c r="P232" s="5"/>
    </row>
    <row r="233" spans="14:16" ht="12.75" customHeight="1">
      <c r="N233" s="5"/>
      <c r="O233" s="5"/>
      <c r="P233" s="5"/>
    </row>
    <row r="234" spans="14:16" ht="12.75" customHeight="1">
      <c r="N234" s="5"/>
      <c r="O234" s="5"/>
      <c r="P234" s="5"/>
    </row>
    <row r="235" spans="14:16" ht="12.75" customHeight="1">
      <c r="N235" s="5"/>
      <c r="O235" s="5"/>
      <c r="P235" s="5"/>
    </row>
    <row r="236" spans="14:16" ht="12.75" customHeight="1">
      <c r="N236" s="5"/>
      <c r="O236" s="5"/>
      <c r="P236" s="5"/>
    </row>
    <row r="237" spans="14:16" ht="12.75" customHeight="1">
      <c r="N237" s="5"/>
      <c r="O237" s="5"/>
      <c r="P237" s="5"/>
    </row>
    <row r="238" spans="14:16" ht="12.75" customHeight="1">
      <c r="N238" s="5"/>
      <c r="O238" s="5"/>
      <c r="P238" s="5"/>
    </row>
    <row r="239" spans="14:16" ht="12.75" customHeight="1">
      <c r="N239" s="5"/>
      <c r="O239" s="5"/>
      <c r="P239" s="5"/>
    </row>
    <row r="240" spans="14:16" ht="12.75" customHeight="1">
      <c r="N240" s="5"/>
      <c r="O240" s="5"/>
      <c r="P240" s="5"/>
    </row>
    <row r="241" spans="14:16" ht="12.75" customHeight="1">
      <c r="N241" s="5"/>
      <c r="O241" s="5"/>
      <c r="P241" s="5"/>
    </row>
    <row r="242" spans="14:16" ht="12.75" customHeight="1">
      <c r="N242" s="5"/>
      <c r="O242" s="5"/>
      <c r="P242" s="5"/>
    </row>
    <row r="243" spans="14:16" ht="12.75" customHeight="1">
      <c r="N243" s="5"/>
      <c r="O243" s="5"/>
      <c r="P243" s="5"/>
    </row>
    <row r="244" spans="14:16" ht="12.75" customHeight="1">
      <c r="N244" s="5"/>
      <c r="O244" s="5"/>
      <c r="P244" s="5"/>
    </row>
    <row r="245" spans="14:16" ht="12.75" customHeight="1">
      <c r="N245" s="5"/>
      <c r="O245" s="5"/>
      <c r="P245" s="5"/>
    </row>
    <row r="246" spans="14:16" ht="12.75" customHeight="1">
      <c r="N246" s="5"/>
      <c r="O246" s="5"/>
      <c r="P246" s="5"/>
    </row>
    <row r="247" spans="14:16" ht="12.75" customHeight="1">
      <c r="N247" s="5"/>
      <c r="O247" s="5"/>
      <c r="P247" s="5"/>
    </row>
    <row r="248" spans="14:16" ht="12.75" customHeight="1">
      <c r="N248" s="5"/>
      <c r="O248" s="5"/>
      <c r="P248" s="5"/>
    </row>
    <row r="249" spans="14:16" ht="12.75" customHeight="1">
      <c r="N249" s="5"/>
      <c r="O249" s="5"/>
      <c r="P249" s="5"/>
    </row>
    <row r="250" spans="14:16" ht="12.75" customHeight="1">
      <c r="N250" s="5"/>
      <c r="O250" s="5"/>
      <c r="P250" s="5"/>
    </row>
    <row r="251" spans="14:16" ht="12.75" customHeight="1">
      <c r="N251" s="5"/>
      <c r="O251" s="5"/>
      <c r="P251" s="5"/>
    </row>
    <row r="252" spans="14:16" ht="12.75" customHeight="1">
      <c r="N252" s="5"/>
      <c r="O252" s="5"/>
      <c r="P252" s="5"/>
    </row>
    <row r="253" spans="14:16" ht="12.75" customHeight="1">
      <c r="N253" s="5"/>
      <c r="O253" s="5"/>
      <c r="P253" s="5"/>
    </row>
    <row r="254" spans="14:16" ht="12.75" customHeight="1">
      <c r="N254" s="5"/>
      <c r="O254" s="5"/>
      <c r="P254" s="5"/>
    </row>
    <row r="255" spans="14:16" ht="12.75" customHeight="1">
      <c r="N255" s="5"/>
      <c r="O255" s="5"/>
      <c r="P255" s="5"/>
    </row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L38:M38"/>
    <mergeCell ref="H46:I46"/>
    <mergeCell ref="J46:K46"/>
    <mergeCell ref="F45:K45"/>
    <mergeCell ref="L39:M39"/>
    <mergeCell ref="L40:M40"/>
    <mergeCell ref="B21:E21"/>
    <mergeCell ref="C24:D24"/>
    <mergeCell ref="C40:E40"/>
    <mergeCell ref="B41:E41"/>
    <mergeCell ref="F46:G46"/>
    <mergeCell ref="B34:E34"/>
    <mergeCell ref="B35:E35"/>
    <mergeCell ref="B36:E36"/>
    <mergeCell ref="B37:E37"/>
    <mergeCell ref="C39:E39"/>
    <mergeCell ref="C38:E38"/>
    <mergeCell ref="Q5:Q6"/>
    <mergeCell ref="S6:V6"/>
    <mergeCell ref="M5:M6"/>
    <mergeCell ref="B2:F2"/>
    <mergeCell ref="F5:K5"/>
    <mergeCell ref="F6:G6"/>
    <mergeCell ref="H6:I6"/>
    <mergeCell ref="L5:L6"/>
    <mergeCell ref="J6:K6"/>
    <mergeCell ref="B5:B6"/>
    <mergeCell ref="C5:C6"/>
    <mergeCell ref="E5:E6"/>
    <mergeCell ref="T22:X25"/>
    <mergeCell ref="C22:D22"/>
    <mergeCell ref="C23:D23"/>
    <mergeCell ref="C25:D25"/>
    <mergeCell ref="O22:O33"/>
    <mergeCell ref="N22:N29"/>
    <mergeCell ref="C26:D26"/>
    <mergeCell ref="C31:D31"/>
    <mergeCell ref="N31:N33"/>
    <mergeCell ref="C33:D33"/>
    <mergeCell ref="C32:D32"/>
  </mergeCells>
  <conditionalFormatting sqref="E49 C50:D50">
    <cfRule type="cellIs" dxfId="198" priority="1" operator="greaterThan">
      <formula>0</formula>
    </cfRule>
  </conditionalFormatting>
  <conditionalFormatting sqref="M7">
    <cfRule type="cellIs" dxfId="197" priority="2" operator="lessThan">
      <formula>$Q$7</formula>
    </cfRule>
  </conditionalFormatting>
  <conditionalFormatting sqref="M10">
    <cfRule type="cellIs" dxfId="196" priority="3" operator="lessThan">
      <formula>$Q$10</formula>
    </cfRule>
  </conditionalFormatting>
  <conditionalFormatting sqref="M11">
    <cfRule type="cellIs" dxfId="195" priority="4" operator="lessThan">
      <formula>$Q$11</formula>
    </cfRule>
  </conditionalFormatting>
  <conditionalFormatting sqref="M12">
    <cfRule type="cellIs" dxfId="194" priority="5" operator="lessThan">
      <formula>$Q$12</formula>
    </cfRule>
  </conditionalFormatting>
  <conditionalFormatting sqref="M13">
    <cfRule type="cellIs" dxfId="193" priority="6" operator="lessThan">
      <formula>$Q$13</formula>
    </cfRule>
  </conditionalFormatting>
  <conditionalFormatting sqref="M14">
    <cfRule type="cellIs" dxfId="192" priority="7" operator="lessThan">
      <formula>$Q$14</formula>
    </cfRule>
  </conditionalFormatting>
  <conditionalFormatting sqref="M15">
    <cfRule type="cellIs" dxfId="191" priority="8" operator="lessThan">
      <formula>$Q$15</formula>
    </cfRule>
  </conditionalFormatting>
  <conditionalFormatting sqref="M16">
    <cfRule type="cellIs" dxfId="190" priority="9" operator="lessThan">
      <formula>$Q$16</formula>
    </cfRule>
  </conditionalFormatting>
  <conditionalFormatting sqref="M17">
    <cfRule type="cellIs" dxfId="189" priority="10" operator="lessThan">
      <formula>$Q$17</formula>
    </cfRule>
  </conditionalFormatting>
  <conditionalFormatting sqref="M18">
    <cfRule type="cellIs" dxfId="188" priority="11" operator="lessThan">
      <formula>$Q$18</formula>
    </cfRule>
  </conditionalFormatting>
  <conditionalFormatting sqref="M19">
    <cfRule type="cellIs" dxfId="187" priority="12" operator="lessThan">
      <formula>$Q$19</formula>
    </cfRule>
  </conditionalFormatting>
  <conditionalFormatting sqref="M20">
    <cfRule type="cellIs" dxfId="186" priority="13" operator="lessThan">
      <formula>$Q$20</formula>
    </cfRule>
  </conditionalFormatting>
  <conditionalFormatting sqref="M21">
    <cfRule type="cellIs" dxfId="185" priority="14" operator="lessThan">
      <formula>$Q$21</formula>
    </cfRule>
  </conditionalFormatting>
  <conditionalFormatting sqref="L36">
    <cfRule type="cellIs" dxfId="184" priority="15" operator="lessThan">
      <formula>$M$36</formula>
    </cfRule>
  </conditionalFormatting>
  <conditionalFormatting sqref="L36">
    <cfRule type="cellIs" dxfId="183" priority="16" operator="greaterThan">
      <formula>$M$36</formula>
    </cfRule>
  </conditionalFormatting>
  <conditionalFormatting sqref="V8:V9">
    <cfRule type="cellIs" dxfId="182" priority="17" operator="lessThan">
      <formula>$U$8</formula>
    </cfRule>
  </conditionalFormatting>
  <conditionalFormatting sqref="N22:N23">
    <cfRule type="cellIs" dxfId="181" priority="18" operator="lessThan">
      <formula>630</formula>
    </cfRule>
  </conditionalFormatting>
  <conditionalFormatting sqref="O22:O33">
    <cfRule type="cellIs" dxfId="180" priority="19" operator="lessThan">
      <formula>#REF!</formula>
    </cfRule>
  </conditionalFormatting>
  <conditionalFormatting sqref="J37:K37">
    <cfRule type="cellIs" dxfId="179" priority="20" operator="lessThan">
      <formula>$J$46</formula>
    </cfRule>
  </conditionalFormatting>
  <conditionalFormatting sqref="M37">
    <cfRule type="cellIs" dxfId="178" priority="21" operator="lessThan">
      <formula>$Q$34</formula>
    </cfRule>
  </conditionalFormatting>
  <conditionalFormatting sqref="M8">
    <cfRule type="cellIs" dxfId="177" priority="22" operator="lessThan">
      <formula>$Q$8</formula>
    </cfRule>
  </conditionalFormatting>
  <conditionalFormatting sqref="M9">
    <cfRule type="cellIs" dxfId="176" priority="23" operator="lessThan">
      <formula>$Q$9</formula>
    </cfRule>
  </conditionalFormatting>
  <conditionalFormatting sqref="H37:I37">
    <cfRule type="cellIs" dxfId="175" priority="24" operator="greaterThan">
      <formula>$H$46</formula>
    </cfRule>
  </conditionalFormatting>
  <conditionalFormatting sqref="H37:I37">
    <cfRule type="cellIs" dxfId="174" priority="25" operator="lessThan">
      <formula>$H$46</formula>
    </cfRule>
  </conditionalFormatting>
  <conditionalFormatting sqref="F37:G37">
    <cfRule type="cellIs" dxfId="173" priority="26" operator="lessThan">
      <formula>$F$46</formula>
    </cfRule>
  </conditionalFormatting>
  <conditionalFormatting sqref="O22:O33">
    <cfRule type="cellIs" dxfId="172" priority="27" operator="lessThan">
      <formula>#REF!</formula>
    </cfRule>
  </conditionalFormatting>
  <conditionalFormatting sqref="J37">
    <cfRule type="cellIs" dxfId="171" priority="28" operator="greaterThan">
      <formula>$J$46</formula>
    </cfRule>
  </conditionalFormatting>
  <conditionalFormatting sqref="J37">
    <cfRule type="cellIs" dxfId="170" priority="29" operator="lessThan">
      <formula>$J$46</formula>
    </cfRule>
  </conditionalFormatting>
  <dataValidations count="2">
    <dataValidation type="list" allowBlank="1" showErrorMessage="1" sqref="D8">
      <formula1>$T$16:$T$18</formula1>
    </dataValidation>
    <dataValidation type="list" allowBlank="1" showErrorMessage="1" sqref="E22:E29 E31:E33 F36:K36">
      <formula1>$T$8:$T$11</formula1>
    </dataValidation>
  </dataValidations>
  <printOptions horizontalCentered="1"/>
  <pageMargins left="0.78740157480314965" right="0.39370078740157483" top="0.98425196850393704" bottom="0.98425196850393704" header="0" footer="0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</vt:i4>
      </vt:variant>
    </vt:vector>
  </HeadingPairs>
  <TitlesOfParts>
    <vt:vector size="14" baseType="lpstr">
      <vt:lpstr>INFO - 06.04.2023</vt:lpstr>
      <vt:lpstr>TI</vt:lpstr>
      <vt:lpstr>TPr</vt:lpstr>
      <vt:lpstr>TA</vt:lpstr>
      <vt:lpstr>TE</vt:lpstr>
      <vt:lpstr>TH</vt:lpstr>
      <vt:lpstr>TL</vt:lpstr>
      <vt:lpstr>ZSZ s</vt:lpstr>
      <vt:lpstr>ZSZ b</vt:lpstr>
      <vt:lpstr>TP</vt:lpstr>
      <vt:lpstr>TS</vt:lpstr>
      <vt:lpstr>TF</vt:lpstr>
      <vt:lpstr>ZSZ k - nie planowany</vt:lpstr>
      <vt:lpstr>INF.03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ZST Strzyżów</cp:lastModifiedBy>
  <cp:lastPrinted>2021-05-25T11:15:41Z</cp:lastPrinted>
  <dcterms:created xsi:type="dcterms:W3CDTF">2019-04-10T06:26:10Z</dcterms:created>
  <dcterms:modified xsi:type="dcterms:W3CDTF">2024-04-08T11:01:58Z</dcterms:modified>
</cp:coreProperties>
</file>