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!Dokumenty DYREKTOR\!Arkusze organizacyjne\2024_25\ramowki\"/>
    </mc:Choice>
  </mc:AlternateContent>
  <bookViews>
    <workbookView xWindow="0" yWindow="0" windowWidth="23040" windowHeight="9072" tabRatio="639" activeTab="1"/>
  </bookViews>
  <sheets>
    <sheet name="INFO - 06.04.2023" sheetId="1" r:id="rId1"/>
    <sheet name="TI" sheetId="3" r:id="rId2"/>
    <sheet name="TR" sheetId="22" r:id="rId3"/>
    <sheet name="TA" sheetId="4" r:id="rId4"/>
    <sheet name="TE" sheetId="24" r:id="rId5"/>
    <sheet name="TL" sheetId="5" r:id="rId6"/>
    <sheet name="ZSZ s" sheetId="11" state="hidden" r:id="rId7"/>
    <sheet name="ZSZ b" sheetId="12" state="hidden" r:id="rId8"/>
    <sheet name="TP" sheetId="23" r:id="rId9"/>
    <sheet name="TS" sheetId="20" r:id="rId10"/>
    <sheet name="TM" sheetId="28" r:id="rId11"/>
    <sheet name="TF" sheetId="25" r:id="rId12"/>
    <sheet name="SB m" sheetId="19" r:id="rId13"/>
    <sheet name="SB w" sheetId="15" r:id="rId14"/>
    <sheet name="SB f" sheetId="27" r:id="rId15"/>
    <sheet name="ZSZ k - nie planowany" sheetId="16" state="hidden" r:id="rId16"/>
  </sheets>
  <definedNames>
    <definedName name="Blokowanie" localSheetId="14">'SB f'!#REF!,'SB f'!#REF!,'SB f'!#REF!,'SB f'!#REF!,'SB f'!#REF!,'SB f'!#REF!,'SB f'!#REF!,'SB f'!#REF!,'SB f'!#REF!,'SB f'!#REF!,'SB f'!#REF!,'SB f'!#REF!,'SB f'!#REF!</definedName>
    <definedName name="Blokowanie" localSheetId="12">'SB m'!#REF!,'SB m'!#REF!,'SB m'!#REF!,'SB m'!#REF!,'SB m'!#REF!,'SB m'!#REF!,'SB m'!#REF!,'SB m'!#REF!,'SB m'!#REF!,'SB m'!#REF!,'SB m'!#REF!,'SB m'!#REF!,'SB m'!#REF!</definedName>
    <definedName name="Blokowanie" localSheetId="13">#REF!</definedName>
    <definedName name="Blokowanie" localSheetId="3">#REF!</definedName>
    <definedName name="Blokowanie" localSheetId="4">#REF!</definedName>
    <definedName name="Blokowanie" localSheetId="11">#REF!</definedName>
    <definedName name="Blokowanie" localSheetId="1">#REF!</definedName>
    <definedName name="Blokowanie" localSheetId="5">#REF!</definedName>
    <definedName name="Blokowanie" localSheetId="10">#REF!</definedName>
    <definedName name="Blokowanie" localSheetId="8">#REF!</definedName>
    <definedName name="Blokowanie" localSheetId="2">#REF!</definedName>
    <definedName name="Blokowanie" localSheetId="9">#REF!</definedName>
    <definedName name="Blokowanie" localSheetId="7">#REF!</definedName>
    <definedName name="Blokowanie" localSheetId="15">#REF!</definedName>
    <definedName name="Blokowanie" localSheetId="6">#REF!</definedName>
    <definedName name="Blokowanie">#REF!</definedName>
    <definedName name="do_zablokowania" localSheetId="14">#REF!,#REF!,#REF!,#REF!,#REF!,#REF!,#REF!,#REF!,#REF!,#REF!,#REF!,#REF!,#REF!,#REF!,#REF!,#REF!</definedName>
    <definedName name="do_zablokowania" localSheetId="12">#REF!,#REF!,#REF!,#REF!,#REF!,#REF!,#REF!,#REF!,#REF!,#REF!,#REF!,#REF!,#REF!,#REF!,#REF!,#REF!</definedName>
    <definedName name="do_zablokowania" localSheetId="13">#REF!</definedName>
    <definedName name="do_zablokowania" localSheetId="3">#REF!</definedName>
    <definedName name="do_zablokowania" localSheetId="4">#REF!</definedName>
    <definedName name="do_zablokowania" localSheetId="11">#REF!</definedName>
    <definedName name="do_zablokowania" localSheetId="1">#REF!</definedName>
    <definedName name="do_zablokowania" localSheetId="5">#REF!</definedName>
    <definedName name="do_zablokowania" localSheetId="10">#REF!</definedName>
    <definedName name="do_zablokowania" localSheetId="8">#REF!</definedName>
    <definedName name="do_zablokowania" localSheetId="2">#REF!</definedName>
    <definedName name="do_zablokowania" localSheetId="9">#REF!</definedName>
    <definedName name="do_zablokowania" localSheetId="7">#REF!</definedName>
    <definedName name="do_zablokowania" localSheetId="15">#REF!</definedName>
    <definedName name="do_zablokowania" localSheetId="6">#REF!</definedName>
    <definedName name="do_zablokowania">#REF!</definedName>
    <definedName name="do_zablokowania2" localSheetId="14">#REF!</definedName>
    <definedName name="do_zablokowania2" localSheetId="4">#REF!</definedName>
    <definedName name="do_zablokowania2" localSheetId="11">#REF!</definedName>
    <definedName name="do_zablokowania2" localSheetId="9">#REF!</definedName>
    <definedName name="do_zablokowania2">#REF!</definedName>
    <definedName name="fegrg" localSheetId="14">#REF!,#REF!,#REF!,#REF!,#REF!,#REF!,#REF!,#REF!,#REF!,#REF!,#REF!,#REF!,#REF!,#REF!,#REF!,#REF!</definedName>
    <definedName name="fegrg" localSheetId="12">#REF!,#REF!,#REF!,#REF!,#REF!,#REF!,#REF!,#REF!,#REF!,#REF!,#REF!,#REF!,#REF!,#REF!,#REF!,#REF!</definedName>
    <definedName name="fegrg" localSheetId="4">#REF!</definedName>
    <definedName name="fegrg" localSheetId="11">#REF!</definedName>
    <definedName name="fegrg" localSheetId="10">#REF!,#REF!,#REF!,#REF!,#REF!,#REF!,#REF!,#REF!,#REF!,#REF!,#REF!,#REF!,#REF!,#REF!,#REF!,#REF!</definedName>
    <definedName name="fegrg" localSheetId="8">#REF!</definedName>
    <definedName name="fegrg" localSheetId="2">#REF!</definedName>
    <definedName name="fegrg" localSheetId="9">#REF!</definedName>
    <definedName name="fegrg">#REF!</definedName>
    <definedName name="INF.03">TR!$U$13:$U$14</definedName>
    <definedName name="TF_new" localSheetId="14">#REF!</definedName>
    <definedName name="TF_new" localSheetId="4">#REF!</definedName>
    <definedName name="TF_new" localSheetId="11">#REF!</definedName>
    <definedName name="TF_new" localSheetId="8">#REF!</definedName>
    <definedName name="TF_new" localSheetId="9">#REF!</definedName>
    <definedName name="TF_new">#REF!</definedName>
    <definedName name="TUF" localSheetId="14">#REF!,#REF!,#REF!,#REF!,#REF!,#REF!,#REF!,#REF!,#REF!,#REF!,#REF!,#REF!,#REF!,#REF!,#REF!,#REF!</definedName>
    <definedName name="TUF" localSheetId="12">#REF!,#REF!,#REF!,#REF!,#REF!,#REF!,#REF!,#REF!,#REF!,#REF!,#REF!,#REF!,#REF!,#REF!,#REF!,#REF!</definedName>
    <definedName name="TUF" localSheetId="13">#REF!</definedName>
    <definedName name="TUF" localSheetId="3">#REF!</definedName>
    <definedName name="TUF" localSheetId="4">#REF!</definedName>
    <definedName name="TUF" localSheetId="11">#REF!</definedName>
    <definedName name="TUF" localSheetId="1">#REF!</definedName>
    <definedName name="TUF" localSheetId="5">#REF!</definedName>
    <definedName name="TUF" localSheetId="10">#REF!</definedName>
    <definedName name="TUF" localSheetId="8">#REF!</definedName>
    <definedName name="TUF" localSheetId="2">#REF!</definedName>
    <definedName name="TUF" localSheetId="9">#REF!</definedName>
    <definedName name="TUF" localSheetId="7">#REF!</definedName>
    <definedName name="TUF">#REF!</definedName>
    <definedName name="zzzz" localSheetId="14">#REF!,#REF!,#REF!,#REF!,#REF!,#REF!,#REF!,#REF!,#REF!,#REF!,#REF!,#REF!,#REF!,#REF!,#REF!,#REF!</definedName>
    <definedName name="zzzz" localSheetId="12">#REF!,#REF!,#REF!,#REF!,#REF!,#REF!,#REF!,#REF!,#REF!,#REF!,#REF!,#REF!,#REF!,#REF!,#REF!,#REF!</definedName>
    <definedName name="zzzz" localSheetId="13">#REF!</definedName>
    <definedName name="zzzz" localSheetId="3">#REF!</definedName>
    <definedName name="zzzz" localSheetId="4">#REF!</definedName>
    <definedName name="zzzz" localSheetId="11">#REF!</definedName>
    <definedName name="zzzz" localSheetId="5">#REF!</definedName>
    <definedName name="zzzz" localSheetId="10">#REF!</definedName>
    <definedName name="zzzz" localSheetId="8">#REF!</definedName>
    <definedName name="zzzz" localSheetId="2">#REF!</definedName>
    <definedName name="zzzz" localSheetId="9">#REF!</definedName>
    <definedName name="zzzz">#REF!</definedName>
  </definedNames>
  <calcPr calcId="162913"/>
</workbook>
</file>

<file path=xl/calcChain.xml><?xml version="1.0" encoding="utf-8"?>
<calcChain xmlns="http://schemas.openxmlformats.org/spreadsheetml/2006/main">
  <c r="R53" i="4" l="1"/>
  <c r="I29" i="19"/>
  <c r="E18" i="25" l="1"/>
  <c r="E18" i="28"/>
  <c r="E18" i="20"/>
  <c r="E18" i="23"/>
  <c r="E18" i="5"/>
  <c r="E18" i="4"/>
  <c r="E18" i="22"/>
  <c r="E18" i="3"/>
  <c r="E18" i="24"/>
  <c r="A52" i="28" l="1"/>
  <c r="P53" i="28" l="1"/>
  <c r="P52" i="28"/>
  <c r="P53" i="20"/>
  <c r="P52" i="20"/>
  <c r="E24" i="28" l="1"/>
  <c r="E23" i="28"/>
  <c r="E22" i="28"/>
  <c r="E21" i="28"/>
  <c r="E20" i="28"/>
  <c r="E19" i="28"/>
  <c r="E17" i="28"/>
  <c r="E16" i="28"/>
  <c r="E13" i="28"/>
  <c r="E12" i="28"/>
  <c r="E24" i="25"/>
  <c r="E23" i="25"/>
  <c r="E22" i="25"/>
  <c r="E21" i="25"/>
  <c r="E20" i="25"/>
  <c r="E19" i="25"/>
  <c r="E17" i="25"/>
  <c r="E16" i="25"/>
  <c r="E13" i="25"/>
  <c r="E12" i="25"/>
  <c r="P45" i="25" l="1"/>
  <c r="P44" i="25"/>
  <c r="P47" i="23"/>
  <c r="P46" i="23"/>
  <c r="P46" i="5"/>
  <c r="P45" i="5"/>
  <c r="P50" i="3"/>
  <c r="P49" i="3"/>
  <c r="P47" i="24" l="1"/>
  <c r="P46" i="24"/>
  <c r="P48" i="4"/>
  <c r="P47" i="4"/>
  <c r="P49" i="22"/>
  <c r="P48" i="22"/>
  <c r="P40" i="23" l="1"/>
  <c r="P53" i="25"/>
  <c r="P63" i="20"/>
  <c r="P57" i="23"/>
  <c r="P54" i="5"/>
  <c r="P55" i="24"/>
  <c r="P56" i="4"/>
  <c r="P58" i="3"/>
  <c r="P57" i="22"/>
  <c r="P62" i="28" l="1"/>
  <c r="P59" i="28"/>
  <c r="P58" i="28"/>
  <c r="O56" i="28"/>
  <c r="N56" i="28"/>
  <c r="M56" i="28"/>
  <c r="L56" i="28"/>
  <c r="K56" i="28"/>
  <c r="J56" i="28"/>
  <c r="I56" i="28"/>
  <c r="H56" i="28"/>
  <c r="G56" i="28"/>
  <c r="F56" i="28"/>
  <c r="P55" i="28"/>
  <c r="A55" i="28"/>
  <c r="P54" i="28"/>
  <c r="A54" i="28"/>
  <c r="S53" i="28"/>
  <c r="A53" i="28"/>
  <c r="P51" i="28"/>
  <c r="S51" i="28" s="1"/>
  <c r="A51" i="28"/>
  <c r="P50" i="28"/>
  <c r="S50" i="28" s="1"/>
  <c r="A50" i="28"/>
  <c r="P49" i="28"/>
  <c r="S49" i="28" s="1"/>
  <c r="A49" i="28"/>
  <c r="P48" i="28"/>
  <c r="A48" i="28"/>
  <c r="P47" i="28"/>
  <c r="S47" i="28" s="1"/>
  <c r="A47" i="28"/>
  <c r="P46" i="28"/>
  <c r="S46" i="28" s="1"/>
  <c r="A46" i="28"/>
  <c r="O45" i="28"/>
  <c r="N45" i="28"/>
  <c r="M45" i="28"/>
  <c r="L45" i="28"/>
  <c r="K45" i="28"/>
  <c r="J45" i="28"/>
  <c r="I45" i="28"/>
  <c r="H45" i="28"/>
  <c r="G45" i="28"/>
  <c r="F45" i="28"/>
  <c r="P44" i="28"/>
  <c r="S44" i="28" s="1"/>
  <c r="A44" i="28"/>
  <c r="P43" i="28"/>
  <c r="S43" i="28" s="1"/>
  <c r="A43" i="28"/>
  <c r="P42" i="28"/>
  <c r="S42" i="28" s="1"/>
  <c r="A42" i="28"/>
  <c r="P41" i="28"/>
  <c r="S41" i="28" s="1"/>
  <c r="A41" i="28"/>
  <c r="P40" i="28"/>
  <c r="S40" i="28" s="1"/>
  <c r="A40" i="28"/>
  <c r="P39" i="28"/>
  <c r="S39" i="28" s="1"/>
  <c r="A39" i="28"/>
  <c r="P38" i="28"/>
  <c r="S38" i="28" s="1"/>
  <c r="A38" i="28"/>
  <c r="P37" i="28"/>
  <c r="S37" i="28" s="1"/>
  <c r="A37" i="28"/>
  <c r="P36" i="28"/>
  <c r="S36" i="28" s="1"/>
  <c r="A36" i="28"/>
  <c r="P35" i="28"/>
  <c r="S35" i="28" s="1"/>
  <c r="A35" i="28"/>
  <c r="P34" i="28"/>
  <c r="S34" i="28" s="1"/>
  <c r="A34" i="28"/>
  <c r="P33" i="28"/>
  <c r="S33" i="28" s="1"/>
  <c r="A33" i="28"/>
  <c r="O32" i="28"/>
  <c r="N32" i="28"/>
  <c r="M32" i="28"/>
  <c r="L32" i="28"/>
  <c r="K32" i="28"/>
  <c r="J32" i="28"/>
  <c r="I32" i="28"/>
  <c r="H32" i="28"/>
  <c r="G32" i="28"/>
  <c r="F32" i="28"/>
  <c r="P31" i="28"/>
  <c r="P30" i="28"/>
  <c r="O28" i="28"/>
  <c r="N28" i="28"/>
  <c r="M28" i="28"/>
  <c r="L28" i="28"/>
  <c r="K28" i="28"/>
  <c r="J28" i="28"/>
  <c r="I28" i="28"/>
  <c r="H28" i="28"/>
  <c r="G28" i="28"/>
  <c r="F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V14" i="28"/>
  <c r="P14" i="28"/>
  <c r="V13" i="28"/>
  <c r="P13" i="28"/>
  <c r="Q13" i="28" s="1"/>
  <c r="P12" i="28"/>
  <c r="H5" i="28"/>
  <c r="D5" i="28"/>
  <c r="H57" i="28" l="1"/>
  <c r="Q19" i="28"/>
  <c r="J57" i="28"/>
  <c r="P32" i="28"/>
  <c r="L57" i="28"/>
  <c r="L60" i="28" s="1"/>
  <c r="L61" i="28" s="1"/>
  <c r="L74" i="28" s="1"/>
  <c r="N57" i="28"/>
  <c r="N60" i="28" s="1"/>
  <c r="N61" i="28" s="1"/>
  <c r="N74" i="28" s="1"/>
  <c r="T49" i="28"/>
  <c r="P56" i="28"/>
  <c r="F57" i="28"/>
  <c r="F60" i="28" s="1"/>
  <c r="P28" i="28"/>
  <c r="H60" i="28"/>
  <c r="H61" i="28" s="1"/>
  <c r="H74" i="28" s="1"/>
  <c r="J60" i="28"/>
  <c r="J61" i="28" s="1"/>
  <c r="J74" i="28" s="1"/>
  <c r="P45" i="28"/>
  <c r="G57" i="28"/>
  <c r="G60" i="28" s="1"/>
  <c r="G61" i="28" s="1"/>
  <c r="G74" i="28" s="1"/>
  <c r="I57" i="28"/>
  <c r="I60" i="28" s="1"/>
  <c r="I61" i="28" s="1"/>
  <c r="I74" i="28" s="1"/>
  <c r="K57" i="28"/>
  <c r="K60" i="28" s="1"/>
  <c r="K61" i="28" s="1"/>
  <c r="K74" i="28" s="1"/>
  <c r="M57" i="28"/>
  <c r="M60" i="28" s="1"/>
  <c r="M61" i="28" s="1"/>
  <c r="M74" i="28" s="1"/>
  <c r="O57" i="28"/>
  <c r="O60" i="28" s="1"/>
  <c r="O61" i="28" s="1"/>
  <c r="O74" i="28" s="1"/>
  <c r="T39" i="28"/>
  <c r="P57" i="28" l="1"/>
  <c r="F61" i="28"/>
  <c r="P60" i="28"/>
  <c r="P61" i="28" l="1"/>
  <c r="F74" i="28"/>
  <c r="P74" i="28" s="1"/>
  <c r="I28" i="27" l="1"/>
  <c r="G34" i="27" l="1"/>
  <c r="H34" i="27"/>
  <c r="F34" i="27"/>
  <c r="G31" i="27"/>
  <c r="H31" i="27"/>
  <c r="I32" i="27"/>
  <c r="I38" i="27"/>
  <c r="I36" i="27"/>
  <c r="I33" i="27"/>
  <c r="J32" i="27" s="1"/>
  <c r="A33" i="27"/>
  <c r="F31" i="27"/>
  <c r="F35" i="27" s="1"/>
  <c r="I30" i="27"/>
  <c r="A30" i="27"/>
  <c r="I29" i="27"/>
  <c r="A29" i="27"/>
  <c r="I27" i="27"/>
  <c r="A27" i="27"/>
  <c r="I26" i="27"/>
  <c r="A26" i="27"/>
  <c r="H25" i="27"/>
  <c r="G25" i="27"/>
  <c r="F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F37" i="27" l="1"/>
  <c r="J26" i="27"/>
  <c r="K26" i="27" s="1"/>
  <c r="L33" i="27" s="1"/>
  <c r="I31" i="27"/>
  <c r="H35" i="27"/>
  <c r="I34" i="27"/>
  <c r="I25" i="27"/>
  <c r="G35" i="27"/>
  <c r="H37" i="27" l="1"/>
  <c r="H43" i="27" s="1"/>
  <c r="G37" i="27"/>
  <c r="G43" i="27" s="1"/>
  <c r="F43" i="27"/>
  <c r="I35" i="27"/>
  <c r="P44" i="4"/>
  <c r="I43" i="27" l="1"/>
  <c r="I37" i="27"/>
  <c r="I39" i="27" s="1"/>
  <c r="P36" i="25"/>
  <c r="A44" i="22" l="1"/>
  <c r="A45" i="22"/>
  <c r="A46" i="22"/>
  <c r="A47" i="22"/>
  <c r="A49" i="22"/>
  <c r="A50" i="22"/>
  <c r="A43" i="22"/>
  <c r="A38" i="22"/>
  <c r="A39" i="22"/>
  <c r="A40" i="22"/>
  <c r="A41" i="22"/>
  <c r="A37" i="22"/>
  <c r="A35" i="22"/>
  <c r="A36" i="22"/>
  <c r="A34" i="22"/>
  <c r="G40" i="5" l="1"/>
  <c r="H40" i="5"/>
  <c r="I40" i="5"/>
  <c r="J40" i="5"/>
  <c r="K40" i="5"/>
  <c r="L40" i="5"/>
  <c r="M40" i="5"/>
  <c r="N40" i="5"/>
  <c r="O40" i="5"/>
  <c r="G28" i="5"/>
  <c r="H28" i="5"/>
  <c r="I28" i="5"/>
  <c r="J28" i="5"/>
  <c r="K28" i="5"/>
  <c r="L28" i="5"/>
  <c r="M28" i="5"/>
  <c r="N28" i="5"/>
  <c r="O28" i="5"/>
  <c r="G32" i="22"/>
  <c r="H32" i="22"/>
  <c r="I32" i="22"/>
  <c r="J32" i="22"/>
  <c r="K32" i="22"/>
  <c r="L32" i="22"/>
  <c r="M32" i="22"/>
  <c r="N32" i="22"/>
  <c r="O32" i="22"/>
  <c r="F32" i="22"/>
  <c r="G53" i="3" l="1"/>
  <c r="H53" i="3"/>
  <c r="I53" i="3"/>
  <c r="J53" i="3"/>
  <c r="K53" i="3"/>
  <c r="L53" i="3"/>
  <c r="M53" i="3"/>
  <c r="N53" i="3"/>
  <c r="O53" i="3"/>
  <c r="G43" i="3"/>
  <c r="H43" i="3"/>
  <c r="I43" i="3"/>
  <c r="J43" i="3"/>
  <c r="K43" i="3"/>
  <c r="L43" i="3"/>
  <c r="M43" i="3"/>
  <c r="N43" i="3"/>
  <c r="O43" i="3"/>
  <c r="F43" i="3"/>
  <c r="G32" i="3"/>
  <c r="H32" i="3"/>
  <c r="I32" i="3"/>
  <c r="J32" i="3"/>
  <c r="K32" i="3"/>
  <c r="L32" i="3"/>
  <c r="M32" i="3"/>
  <c r="N32" i="3"/>
  <c r="O32" i="3"/>
  <c r="F32" i="3"/>
  <c r="G28" i="3"/>
  <c r="H28" i="3"/>
  <c r="I28" i="3"/>
  <c r="J28" i="3"/>
  <c r="K28" i="3"/>
  <c r="L28" i="3"/>
  <c r="M28" i="3"/>
  <c r="N28" i="3"/>
  <c r="O28" i="3"/>
  <c r="F2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K54" i="3" l="1"/>
  <c r="K57" i="3" s="1"/>
  <c r="O54" i="3"/>
  <c r="O57" i="3" s="1"/>
  <c r="G54" i="3"/>
  <c r="G57" i="3" s="1"/>
  <c r="I54" i="3"/>
  <c r="I57" i="3" s="1"/>
  <c r="M54" i="3"/>
  <c r="M57" i="3" s="1"/>
  <c r="N54" i="3"/>
  <c r="N57" i="3" s="1"/>
  <c r="J54" i="3"/>
  <c r="J57" i="3" s="1"/>
  <c r="L54" i="3"/>
  <c r="L57" i="3" s="1"/>
  <c r="H54" i="3"/>
  <c r="H57" i="3" s="1"/>
  <c r="P51" i="25"/>
  <c r="P50" i="25"/>
  <c r="O48" i="25"/>
  <c r="N48" i="25"/>
  <c r="M48" i="25"/>
  <c r="L48" i="25"/>
  <c r="K48" i="25"/>
  <c r="J48" i="25"/>
  <c r="I48" i="25"/>
  <c r="H48" i="25"/>
  <c r="G48" i="25"/>
  <c r="F48" i="25"/>
  <c r="P47" i="25"/>
  <c r="A47" i="25"/>
  <c r="P46" i="25"/>
  <c r="A46" i="25"/>
  <c r="A45" i="25"/>
  <c r="P43" i="25"/>
  <c r="A43" i="25"/>
  <c r="P42" i="25"/>
  <c r="A42" i="25"/>
  <c r="O41" i="25"/>
  <c r="N41" i="25"/>
  <c r="N49" i="25" s="1"/>
  <c r="M41" i="25"/>
  <c r="M49" i="25" s="1"/>
  <c r="L41" i="25"/>
  <c r="K41" i="25"/>
  <c r="J41" i="25"/>
  <c r="I41" i="25"/>
  <c r="H41" i="25"/>
  <c r="G41" i="25"/>
  <c r="F41" i="25"/>
  <c r="P40" i="25"/>
  <c r="A40" i="25"/>
  <c r="P39" i="25"/>
  <c r="A39" i="25"/>
  <c r="P38" i="25"/>
  <c r="A38" i="25"/>
  <c r="P37" i="25"/>
  <c r="A37" i="25"/>
  <c r="P35" i="25"/>
  <c r="A35" i="25"/>
  <c r="P34" i="25"/>
  <c r="A34" i="25"/>
  <c r="P33" i="25"/>
  <c r="A33" i="25"/>
  <c r="O32" i="25"/>
  <c r="N32" i="25"/>
  <c r="M32" i="25"/>
  <c r="L32" i="25"/>
  <c r="K32" i="25"/>
  <c r="J32" i="25"/>
  <c r="I32" i="25"/>
  <c r="H32" i="25"/>
  <c r="G32" i="25"/>
  <c r="F32" i="25"/>
  <c r="P31" i="25"/>
  <c r="P30" i="25"/>
  <c r="O28" i="25"/>
  <c r="N28" i="25"/>
  <c r="M28" i="25"/>
  <c r="M52" i="25" s="1"/>
  <c r="L28" i="25"/>
  <c r="K28" i="25"/>
  <c r="J28" i="25"/>
  <c r="I28" i="25"/>
  <c r="H28" i="25"/>
  <c r="G28" i="25"/>
  <c r="F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V14" i="25"/>
  <c r="P14" i="25"/>
  <c r="V13" i="25"/>
  <c r="P13" i="25"/>
  <c r="P12" i="25"/>
  <c r="H5" i="25"/>
  <c r="D5" i="25"/>
  <c r="P53" i="24"/>
  <c r="P52" i="24"/>
  <c r="O50" i="24"/>
  <c r="N50" i="24"/>
  <c r="M50" i="24"/>
  <c r="L50" i="24"/>
  <c r="K50" i="24"/>
  <c r="J50" i="24"/>
  <c r="I50" i="24"/>
  <c r="H50" i="24"/>
  <c r="G50" i="24"/>
  <c r="F50" i="24"/>
  <c r="P49" i="24"/>
  <c r="A49" i="24"/>
  <c r="P48" i="24"/>
  <c r="A48" i="24"/>
  <c r="A47" i="24"/>
  <c r="P45" i="24"/>
  <c r="A45" i="24"/>
  <c r="P44" i="24"/>
  <c r="A44" i="24"/>
  <c r="P43" i="24"/>
  <c r="A43" i="24"/>
  <c r="P42" i="24"/>
  <c r="A42" i="24"/>
  <c r="P41" i="24"/>
  <c r="A41" i="24"/>
  <c r="O40" i="24"/>
  <c r="N40" i="24"/>
  <c r="M40" i="24"/>
  <c r="M51" i="24" s="1"/>
  <c r="L40" i="24"/>
  <c r="K40" i="24"/>
  <c r="J40" i="24"/>
  <c r="I40" i="24"/>
  <c r="I51" i="24" s="1"/>
  <c r="H40" i="24"/>
  <c r="G40" i="24"/>
  <c r="F40" i="24"/>
  <c r="P39" i="24"/>
  <c r="A39" i="24"/>
  <c r="P38" i="24"/>
  <c r="A38" i="24"/>
  <c r="P37" i="24"/>
  <c r="A37" i="24"/>
  <c r="P36" i="24"/>
  <c r="A36" i="24"/>
  <c r="P35" i="24"/>
  <c r="A35" i="24"/>
  <c r="P34" i="24"/>
  <c r="A34" i="24"/>
  <c r="P33" i="24"/>
  <c r="A33" i="24"/>
  <c r="O32" i="24"/>
  <c r="N32" i="24"/>
  <c r="M32" i="24"/>
  <c r="L32" i="24"/>
  <c r="K32" i="24"/>
  <c r="J32" i="24"/>
  <c r="I32" i="24"/>
  <c r="H32" i="24"/>
  <c r="G32" i="24"/>
  <c r="F32" i="24"/>
  <c r="P31" i="24"/>
  <c r="P30" i="24"/>
  <c r="O28" i="24"/>
  <c r="N28" i="24"/>
  <c r="M28" i="24"/>
  <c r="L28" i="24"/>
  <c r="K28" i="24"/>
  <c r="J28" i="24"/>
  <c r="I28" i="24"/>
  <c r="H28" i="24"/>
  <c r="G28" i="24"/>
  <c r="F28" i="24"/>
  <c r="P27" i="24"/>
  <c r="P26" i="24"/>
  <c r="P25" i="24"/>
  <c r="P24" i="24"/>
  <c r="E24" i="24"/>
  <c r="P23" i="24"/>
  <c r="E23" i="24"/>
  <c r="P22" i="24"/>
  <c r="E22" i="24"/>
  <c r="P21" i="24"/>
  <c r="E21" i="24"/>
  <c r="P20" i="24"/>
  <c r="E20" i="24"/>
  <c r="P19" i="24"/>
  <c r="E19" i="24"/>
  <c r="P18" i="24"/>
  <c r="P17" i="24"/>
  <c r="E17" i="24"/>
  <c r="P16" i="24"/>
  <c r="E16" i="24"/>
  <c r="P15" i="24"/>
  <c r="P14" i="24"/>
  <c r="P13" i="24"/>
  <c r="Q13" i="24" s="1"/>
  <c r="E13" i="24"/>
  <c r="P12" i="24"/>
  <c r="E12" i="24"/>
  <c r="H5" i="24"/>
  <c r="D5" i="24"/>
  <c r="M54" i="24" l="1"/>
  <c r="I54" i="24"/>
  <c r="I49" i="25"/>
  <c r="I52" i="25" s="1"/>
  <c r="J49" i="25"/>
  <c r="J65" i="25"/>
  <c r="J52" i="25"/>
  <c r="N65" i="25"/>
  <c r="N52" i="25"/>
  <c r="Q19" i="25"/>
  <c r="H51" i="24"/>
  <c r="H67" i="24" s="1"/>
  <c r="L51" i="24"/>
  <c r="L67" i="24" s="1"/>
  <c r="G51" i="24"/>
  <c r="G54" i="24" s="1"/>
  <c r="K51" i="24"/>
  <c r="K54" i="24" s="1"/>
  <c r="O51" i="24"/>
  <c r="O54" i="24" s="1"/>
  <c r="G49" i="25"/>
  <c r="G52" i="25" s="1"/>
  <c r="O49" i="25"/>
  <c r="O65" i="25" s="1"/>
  <c r="H49" i="25"/>
  <c r="H65" i="25" s="1"/>
  <c r="L49" i="25"/>
  <c r="L65" i="25" s="1"/>
  <c r="M67" i="24"/>
  <c r="K49" i="25"/>
  <c r="K65" i="25" s="1"/>
  <c r="K67" i="24"/>
  <c r="O67" i="24"/>
  <c r="Q13" i="25"/>
  <c r="I65" i="25"/>
  <c r="M65" i="25"/>
  <c r="G65" i="25"/>
  <c r="Q19" i="24"/>
  <c r="P28" i="24"/>
  <c r="P32" i="24"/>
  <c r="J51" i="24"/>
  <c r="J67" i="24" s="1"/>
  <c r="N51" i="24"/>
  <c r="N54" i="24" s="1"/>
  <c r="P32" i="25"/>
  <c r="P41" i="25"/>
  <c r="I67" i="24"/>
  <c r="P40" i="24"/>
  <c r="G67" i="24"/>
  <c r="F51" i="24"/>
  <c r="F54" i="24" s="1"/>
  <c r="F49" i="25"/>
  <c r="P48" i="25"/>
  <c r="P28" i="25"/>
  <c r="N67" i="24"/>
  <c r="P50" i="24"/>
  <c r="P49" i="25" l="1"/>
  <c r="J54" i="24"/>
  <c r="L54" i="24"/>
  <c r="H54" i="24"/>
  <c r="F52" i="25"/>
  <c r="O52" i="25"/>
  <c r="L52" i="25"/>
  <c r="K52" i="25"/>
  <c r="H52" i="25"/>
  <c r="P51" i="24"/>
  <c r="P54" i="24"/>
  <c r="P52" i="25" l="1"/>
  <c r="F67" i="24"/>
  <c r="P67" i="24" s="1"/>
  <c r="F65" i="25"/>
  <c r="P65" i="25" s="1"/>
  <c r="P55" i="23" l="1"/>
  <c r="P54" i="23"/>
  <c r="O52" i="23"/>
  <c r="N52" i="23"/>
  <c r="M52" i="23"/>
  <c r="L52" i="23"/>
  <c r="K52" i="23"/>
  <c r="J52" i="23"/>
  <c r="I52" i="23"/>
  <c r="H52" i="23"/>
  <c r="G52" i="23"/>
  <c r="F52" i="23"/>
  <c r="P51" i="23"/>
  <c r="A51" i="23"/>
  <c r="P50" i="23"/>
  <c r="A50" i="23"/>
  <c r="P49" i="23"/>
  <c r="R49" i="23" s="1"/>
  <c r="A49" i="23"/>
  <c r="T48" i="23"/>
  <c r="P48" i="23"/>
  <c r="R48" i="23" s="1"/>
  <c r="A48" i="23"/>
  <c r="A47" i="23"/>
  <c r="P45" i="23"/>
  <c r="R45" i="23" s="1"/>
  <c r="A45" i="23"/>
  <c r="O44" i="23"/>
  <c r="N44" i="23"/>
  <c r="M44" i="23"/>
  <c r="L44" i="23"/>
  <c r="K44" i="23"/>
  <c r="J44" i="23"/>
  <c r="I44" i="23"/>
  <c r="H44" i="23"/>
  <c r="G44" i="23"/>
  <c r="F44" i="23"/>
  <c r="P43" i="23"/>
  <c r="R43" i="23" s="1"/>
  <c r="A43" i="23"/>
  <c r="P42" i="23"/>
  <c r="R42" i="23" s="1"/>
  <c r="A42" i="23"/>
  <c r="P41" i="23"/>
  <c r="R41" i="23" s="1"/>
  <c r="A41" i="23"/>
  <c r="P39" i="23"/>
  <c r="R39" i="23" s="1"/>
  <c r="A39" i="23"/>
  <c r="P38" i="23"/>
  <c r="R38" i="23" s="1"/>
  <c r="A38" i="23"/>
  <c r="P37" i="23"/>
  <c r="R37" i="23" s="1"/>
  <c r="A37" i="23"/>
  <c r="P36" i="23"/>
  <c r="R36" i="23" s="1"/>
  <c r="A36" i="23"/>
  <c r="P35" i="23"/>
  <c r="R35" i="23" s="1"/>
  <c r="A35" i="23"/>
  <c r="P34" i="23"/>
  <c r="R34" i="23" s="1"/>
  <c r="A34" i="23"/>
  <c r="P33" i="23"/>
  <c r="R33" i="23" s="1"/>
  <c r="A33" i="23"/>
  <c r="O32" i="23"/>
  <c r="N32" i="23"/>
  <c r="M32" i="23"/>
  <c r="L32" i="23"/>
  <c r="K32" i="23"/>
  <c r="J32" i="23"/>
  <c r="I32" i="23"/>
  <c r="H32" i="23"/>
  <c r="G32" i="23"/>
  <c r="F32" i="23"/>
  <c r="P31" i="23"/>
  <c r="P30" i="23"/>
  <c r="O28" i="23"/>
  <c r="N28" i="23"/>
  <c r="M28" i="23"/>
  <c r="L28" i="23"/>
  <c r="K28" i="23"/>
  <c r="J28" i="23"/>
  <c r="I28" i="23"/>
  <c r="H28" i="23"/>
  <c r="G28" i="23"/>
  <c r="F28" i="23"/>
  <c r="P27" i="23"/>
  <c r="P26" i="23"/>
  <c r="P25" i="23"/>
  <c r="P24" i="23"/>
  <c r="E24" i="23"/>
  <c r="P23" i="23"/>
  <c r="E23" i="23"/>
  <c r="P22" i="23"/>
  <c r="E22" i="23"/>
  <c r="P21" i="23"/>
  <c r="E21" i="23"/>
  <c r="P20" i="23"/>
  <c r="E20" i="23"/>
  <c r="P19" i="23"/>
  <c r="E19" i="23"/>
  <c r="P18" i="23"/>
  <c r="P17" i="23"/>
  <c r="E17" i="23"/>
  <c r="P16" i="23"/>
  <c r="E16" i="23"/>
  <c r="P15" i="23"/>
  <c r="P14" i="23"/>
  <c r="P13" i="23"/>
  <c r="E13" i="23"/>
  <c r="P12" i="23"/>
  <c r="E12" i="23"/>
  <c r="H5" i="23"/>
  <c r="D5" i="23"/>
  <c r="Q13" i="23" l="1"/>
  <c r="I53" i="23"/>
  <c r="I56" i="23" s="1"/>
  <c r="M53" i="23"/>
  <c r="M56" i="23" s="1"/>
  <c r="P44" i="23"/>
  <c r="V13" i="23"/>
  <c r="S48" i="23"/>
  <c r="N69" i="23"/>
  <c r="P32" i="23"/>
  <c r="G53" i="23"/>
  <c r="G69" i="23" s="1"/>
  <c r="K53" i="23"/>
  <c r="K69" i="23" s="1"/>
  <c r="O53" i="23"/>
  <c r="O69" i="23" s="1"/>
  <c r="F53" i="23"/>
  <c r="F56" i="23" s="1"/>
  <c r="J53" i="23"/>
  <c r="J69" i="23" s="1"/>
  <c r="N53" i="23"/>
  <c r="N56" i="23" s="1"/>
  <c r="Q19" i="23"/>
  <c r="I69" i="23"/>
  <c r="M69" i="23"/>
  <c r="H53" i="23"/>
  <c r="H69" i="23" s="1"/>
  <c r="L53" i="23"/>
  <c r="L69" i="23" s="1"/>
  <c r="V14" i="23"/>
  <c r="S37" i="23"/>
  <c r="T38" i="23"/>
  <c r="P52" i="23"/>
  <c r="P28" i="23"/>
  <c r="O56" i="23" l="1"/>
  <c r="K56" i="23"/>
  <c r="L56" i="23"/>
  <c r="G56" i="23"/>
  <c r="J56" i="23"/>
  <c r="H56" i="23"/>
  <c r="P53" i="23"/>
  <c r="P56" i="23" l="1"/>
  <c r="P54" i="22"/>
  <c r="O52" i="22"/>
  <c r="N52" i="22"/>
  <c r="M52" i="22"/>
  <c r="L52" i="22"/>
  <c r="K52" i="22"/>
  <c r="J52" i="22"/>
  <c r="I52" i="22"/>
  <c r="H52" i="22"/>
  <c r="G52" i="22"/>
  <c r="F52" i="22"/>
  <c r="P47" i="22"/>
  <c r="P46" i="22"/>
  <c r="P45" i="22"/>
  <c r="P44" i="22"/>
  <c r="P43" i="22"/>
  <c r="O42" i="22"/>
  <c r="N42" i="22"/>
  <c r="M42" i="22"/>
  <c r="L42" i="22"/>
  <c r="K42" i="22"/>
  <c r="J42" i="22"/>
  <c r="I42" i="22"/>
  <c r="H42" i="22"/>
  <c r="G42" i="22"/>
  <c r="F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O28" i="22"/>
  <c r="N28" i="22"/>
  <c r="M28" i="22"/>
  <c r="L28" i="22"/>
  <c r="K28" i="22"/>
  <c r="J28" i="22"/>
  <c r="I28" i="22"/>
  <c r="H28" i="22"/>
  <c r="G28" i="22"/>
  <c r="F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H5" i="22"/>
  <c r="D5" i="22"/>
  <c r="Q13" i="22" l="1"/>
  <c r="Q19" i="22"/>
  <c r="L53" i="22"/>
  <c r="I53" i="22"/>
  <c r="I56" i="22" s="1"/>
  <c r="M53" i="22"/>
  <c r="M56" i="22" s="1"/>
  <c r="H53" i="22"/>
  <c r="I69" i="22"/>
  <c r="P42" i="22"/>
  <c r="F53" i="22"/>
  <c r="F56" i="22" s="1"/>
  <c r="J53" i="22"/>
  <c r="N53" i="22"/>
  <c r="G53" i="22"/>
  <c r="K53" i="22"/>
  <c r="O53" i="22"/>
  <c r="P28" i="22"/>
  <c r="W38" i="22"/>
  <c r="M69" i="22"/>
  <c r="F69" i="23"/>
  <c r="P69" i="23" s="1"/>
  <c r="W37" i="22"/>
  <c r="P52" i="22"/>
  <c r="P61" i="20"/>
  <c r="P60" i="20"/>
  <c r="O58" i="20"/>
  <c r="N58" i="20"/>
  <c r="M58" i="20"/>
  <c r="L58" i="20"/>
  <c r="K58" i="20"/>
  <c r="J58" i="20"/>
  <c r="I58" i="20"/>
  <c r="H58" i="20"/>
  <c r="G58" i="20"/>
  <c r="F58" i="20"/>
  <c r="P57" i="20"/>
  <c r="A57" i="20"/>
  <c r="P56" i="20"/>
  <c r="A56" i="20"/>
  <c r="P55" i="20"/>
  <c r="R55" i="20" s="1"/>
  <c r="A55" i="20"/>
  <c r="T54" i="20"/>
  <c r="P54" i="20"/>
  <c r="R54" i="20" s="1"/>
  <c r="A54" i="20"/>
  <c r="R53" i="20"/>
  <c r="A53" i="20"/>
  <c r="P51" i="20"/>
  <c r="R51" i="20" s="1"/>
  <c r="A51" i="20"/>
  <c r="O50" i="20"/>
  <c r="N50" i="20"/>
  <c r="M50" i="20"/>
  <c r="M59" i="20" s="1"/>
  <c r="L50" i="20"/>
  <c r="K50" i="20"/>
  <c r="J50" i="20"/>
  <c r="I50" i="20"/>
  <c r="H50" i="20"/>
  <c r="G50" i="20"/>
  <c r="F50" i="20"/>
  <c r="P49" i="20"/>
  <c r="R49" i="20" s="1"/>
  <c r="A49" i="20"/>
  <c r="P48" i="20"/>
  <c r="R48" i="20" s="1"/>
  <c r="P47" i="20"/>
  <c r="R47" i="20" s="1"/>
  <c r="P46" i="20"/>
  <c r="R46" i="20" s="1"/>
  <c r="P45" i="20"/>
  <c r="R45" i="20" s="1"/>
  <c r="P44" i="20"/>
  <c r="R44" i="20" s="1"/>
  <c r="P43" i="20"/>
  <c r="R43" i="20" s="1"/>
  <c r="P42" i="20"/>
  <c r="R42" i="20" s="1"/>
  <c r="P41" i="20"/>
  <c r="R41" i="20" s="1"/>
  <c r="P40" i="20"/>
  <c r="R40" i="20" s="1"/>
  <c r="A40" i="20"/>
  <c r="P39" i="20"/>
  <c r="R39" i="20" s="1"/>
  <c r="A39" i="20"/>
  <c r="P38" i="20"/>
  <c r="R38" i="20" s="1"/>
  <c r="A38" i="20"/>
  <c r="P37" i="20"/>
  <c r="R37" i="20" s="1"/>
  <c r="A37" i="20"/>
  <c r="P36" i="20"/>
  <c r="R36" i="20" s="1"/>
  <c r="A36" i="20"/>
  <c r="P35" i="20"/>
  <c r="R35" i="20" s="1"/>
  <c r="A35" i="20"/>
  <c r="P34" i="20"/>
  <c r="R34" i="20" s="1"/>
  <c r="A34" i="20"/>
  <c r="P33" i="20"/>
  <c r="R33" i="20" s="1"/>
  <c r="A33" i="20"/>
  <c r="O32" i="20"/>
  <c r="N32" i="20"/>
  <c r="M32" i="20"/>
  <c r="L32" i="20"/>
  <c r="K32" i="20"/>
  <c r="J32" i="20"/>
  <c r="I32" i="20"/>
  <c r="H32" i="20"/>
  <c r="G32" i="20"/>
  <c r="F32" i="20"/>
  <c r="P31" i="20"/>
  <c r="P30" i="20"/>
  <c r="O28" i="20"/>
  <c r="N28" i="20"/>
  <c r="M28" i="20"/>
  <c r="L28" i="20"/>
  <c r="K28" i="20"/>
  <c r="J28" i="20"/>
  <c r="I28" i="20"/>
  <c r="H28" i="20"/>
  <c r="G28" i="20"/>
  <c r="F28" i="20"/>
  <c r="P27" i="20"/>
  <c r="P26" i="20"/>
  <c r="P25" i="20"/>
  <c r="P24" i="20"/>
  <c r="E24" i="20"/>
  <c r="P23" i="20"/>
  <c r="E23" i="20"/>
  <c r="P22" i="20"/>
  <c r="E22" i="20"/>
  <c r="P21" i="20"/>
  <c r="E21" i="20"/>
  <c r="P20" i="20"/>
  <c r="E20" i="20"/>
  <c r="P19" i="20"/>
  <c r="E19" i="20"/>
  <c r="P18" i="20"/>
  <c r="P17" i="20"/>
  <c r="E17" i="20"/>
  <c r="P16" i="20"/>
  <c r="E16" i="20"/>
  <c r="P15" i="20"/>
  <c r="P14" i="20"/>
  <c r="P13" i="20"/>
  <c r="E13" i="20"/>
  <c r="P12" i="20"/>
  <c r="E12" i="20"/>
  <c r="H5" i="20"/>
  <c r="D5" i="20"/>
  <c r="I59" i="20" l="1"/>
  <c r="J59" i="20"/>
  <c r="Q19" i="20"/>
  <c r="I75" i="20"/>
  <c r="I62" i="20"/>
  <c r="M75" i="20"/>
  <c r="M62" i="20"/>
  <c r="J62" i="20"/>
  <c r="G69" i="22"/>
  <c r="G56" i="22"/>
  <c r="N69" i="22"/>
  <c r="N56" i="22"/>
  <c r="L69" i="22"/>
  <c r="L56" i="22"/>
  <c r="O69" i="22"/>
  <c r="O56" i="22"/>
  <c r="J69" i="22"/>
  <c r="J56" i="22"/>
  <c r="H69" i="22"/>
  <c r="H56" i="22"/>
  <c r="K69" i="22"/>
  <c r="K56" i="22"/>
  <c r="P32" i="20"/>
  <c r="P50" i="20"/>
  <c r="P28" i="20"/>
  <c r="J75" i="20"/>
  <c r="H59" i="20"/>
  <c r="H75" i="20" s="1"/>
  <c r="L59" i="20"/>
  <c r="L75" i="20" s="1"/>
  <c r="P53" i="22"/>
  <c r="S56" i="22" s="1"/>
  <c r="Q13" i="20"/>
  <c r="V14" i="20"/>
  <c r="N59" i="20"/>
  <c r="N75" i="20" s="1"/>
  <c r="G59" i="20"/>
  <c r="G62" i="20" s="1"/>
  <c r="K59" i="20"/>
  <c r="K62" i="20" s="1"/>
  <c r="O59" i="20"/>
  <c r="O75" i="20" s="1"/>
  <c r="S54" i="20"/>
  <c r="S37" i="20"/>
  <c r="V13" i="20"/>
  <c r="G75" i="20"/>
  <c r="K75" i="20"/>
  <c r="F59" i="20"/>
  <c r="F62" i="20" s="1"/>
  <c r="P58" i="20"/>
  <c r="P56" i="22" l="1"/>
  <c r="H62" i="20"/>
  <c r="N62" i="20"/>
  <c r="L62" i="20"/>
  <c r="O62" i="20"/>
  <c r="P59" i="20"/>
  <c r="F69" i="22"/>
  <c r="P69" i="22" s="1"/>
  <c r="P62" i="20" l="1"/>
  <c r="F75" i="20"/>
  <c r="P75" i="20" s="1"/>
  <c r="V13" i="5" l="1"/>
  <c r="V14" i="5"/>
  <c r="E12" i="5" l="1"/>
  <c r="E12" i="4"/>
  <c r="I39" i="19" l="1"/>
  <c r="I41" i="15"/>
  <c r="I34" i="19" l="1"/>
  <c r="I27" i="19"/>
  <c r="I28" i="19"/>
  <c r="I30" i="19"/>
  <c r="I31" i="19"/>
  <c r="I32" i="19"/>
  <c r="I26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11" i="19"/>
  <c r="F22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8" i="15"/>
  <c r="G31" i="15"/>
  <c r="H31" i="15"/>
  <c r="A34" i="19" l="1"/>
  <c r="A27" i="19"/>
  <c r="A28" i="19"/>
  <c r="A30" i="19"/>
  <c r="A31" i="19"/>
  <c r="A32" i="19"/>
  <c r="A26" i="19"/>
  <c r="I37" i="19"/>
  <c r="H35" i="19"/>
  <c r="G35" i="19"/>
  <c r="F35" i="19"/>
  <c r="J34" i="19"/>
  <c r="H33" i="19"/>
  <c r="G33" i="19"/>
  <c r="F33" i="19"/>
  <c r="H25" i="19"/>
  <c r="G25" i="19"/>
  <c r="F25" i="19"/>
  <c r="A42" i="5"/>
  <c r="A43" i="5"/>
  <c r="A44" i="5"/>
  <c r="A46" i="5"/>
  <c r="A47" i="5"/>
  <c r="A48" i="5"/>
  <c r="A41" i="5"/>
  <c r="A34" i="5"/>
  <c r="A35" i="5"/>
  <c r="A36" i="5"/>
  <c r="A37" i="5"/>
  <c r="A39" i="5"/>
  <c r="A33" i="5"/>
  <c r="A44" i="4"/>
  <c r="A45" i="4"/>
  <c r="A46" i="4"/>
  <c r="A48" i="4"/>
  <c r="A49" i="4"/>
  <c r="A50" i="4"/>
  <c r="A43" i="4"/>
  <c r="A34" i="4"/>
  <c r="A35" i="4"/>
  <c r="A36" i="4"/>
  <c r="A37" i="4"/>
  <c r="A38" i="4"/>
  <c r="A39" i="4"/>
  <c r="A40" i="4"/>
  <c r="A41" i="4"/>
  <c r="A33" i="4"/>
  <c r="A45" i="3"/>
  <c r="A46" i="3"/>
  <c r="A47" i="3"/>
  <c r="A48" i="3"/>
  <c r="A50" i="3"/>
  <c r="A51" i="3"/>
  <c r="A52" i="3"/>
  <c r="A44" i="3"/>
  <c r="A34" i="3"/>
  <c r="A35" i="3"/>
  <c r="A36" i="3"/>
  <c r="A37" i="3"/>
  <c r="A38" i="3"/>
  <c r="A39" i="3"/>
  <c r="A40" i="3"/>
  <c r="A41" i="3"/>
  <c r="A42" i="3"/>
  <c r="A33" i="3"/>
  <c r="I33" i="19" l="1"/>
  <c r="I35" i="19"/>
  <c r="G36" i="19"/>
  <c r="G38" i="19" s="1"/>
  <c r="G44" i="19" s="1"/>
  <c r="J26" i="19"/>
  <c r="K26" i="19" s="1"/>
  <c r="L34" i="19" s="1"/>
  <c r="F36" i="19"/>
  <c r="F38" i="19" s="1"/>
  <c r="H36" i="19"/>
  <c r="H38" i="19" s="1"/>
  <c r="H44" i="19" s="1"/>
  <c r="I25" i="19"/>
  <c r="M35" i="16"/>
  <c r="L35" i="16"/>
  <c r="K33" i="16"/>
  <c r="J33" i="16"/>
  <c r="I33" i="16"/>
  <c r="H33" i="16"/>
  <c r="G33" i="16"/>
  <c r="F33" i="16"/>
  <c r="L32" i="16"/>
  <c r="M32" i="16" s="1"/>
  <c r="K31" i="16"/>
  <c r="J31" i="16"/>
  <c r="I31" i="16"/>
  <c r="H31" i="16"/>
  <c r="G31" i="16"/>
  <c r="F31" i="16"/>
  <c r="L29" i="16"/>
  <c r="M29" i="16" s="1"/>
  <c r="L27" i="16"/>
  <c r="M27" i="16" s="1"/>
  <c r="L25" i="16"/>
  <c r="M25" i="16" s="1"/>
  <c r="L24" i="16"/>
  <c r="M24" i="16" s="1"/>
  <c r="L23" i="16"/>
  <c r="M23" i="16" s="1"/>
  <c r="L22" i="16"/>
  <c r="M22" i="16" s="1"/>
  <c r="Q21" i="16"/>
  <c r="K21" i="16"/>
  <c r="J21" i="16"/>
  <c r="I21" i="16"/>
  <c r="H21" i="16"/>
  <c r="G21" i="16"/>
  <c r="F21" i="16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V11" i="16"/>
  <c r="L11" i="16"/>
  <c r="M11" i="16" s="1"/>
  <c r="V10" i="16"/>
  <c r="L10" i="16"/>
  <c r="M10" i="16" s="1"/>
  <c r="L9" i="16"/>
  <c r="M9" i="16" s="1"/>
  <c r="L8" i="16"/>
  <c r="M8" i="16" s="1"/>
  <c r="L7" i="16"/>
  <c r="I39" i="15"/>
  <c r="H37" i="15"/>
  <c r="H38" i="15" s="1"/>
  <c r="G37" i="15"/>
  <c r="G38" i="15" s="1"/>
  <c r="F37" i="15"/>
  <c r="I37" i="15" s="1"/>
  <c r="I31" i="15"/>
  <c r="H22" i="15"/>
  <c r="G22" i="15"/>
  <c r="M36" i="12"/>
  <c r="L36" i="12"/>
  <c r="K34" i="12"/>
  <c r="J34" i="12"/>
  <c r="I34" i="12"/>
  <c r="H34" i="12"/>
  <c r="G34" i="12"/>
  <c r="F34" i="12"/>
  <c r="L33" i="12"/>
  <c r="M33" i="12" s="1"/>
  <c r="V11" i="12" s="1"/>
  <c r="L32" i="12"/>
  <c r="M32" i="12" s="1"/>
  <c r="L31" i="12"/>
  <c r="M31" i="12" s="1"/>
  <c r="K30" i="12"/>
  <c r="J30" i="12"/>
  <c r="I30" i="12"/>
  <c r="H30" i="12"/>
  <c r="G30" i="12"/>
  <c r="F30" i="12"/>
  <c r="L29" i="12"/>
  <c r="M29" i="12" s="1"/>
  <c r="L28" i="12"/>
  <c r="M28" i="12" s="1"/>
  <c r="V10" i="12" s="1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Q21" i="12"/>
  <c r="K21" i="12"/>
  <c r="J21" i="12"/>
  <c r="I21" i="12"/>
  <c r="H21" i="12"/>
  <c r="G21" i="12"/>
  <c r="F21" i="12"/>
  <c r="L20" i="12"/>
  <c r="M20" i="12" s="1"/>
  <c r="L19" i="12"/>
  <c r="M19" i="12" s="1"/>
  <c r="L18" i="12"/>
  <c r="M18" i="12" s="1"/>
  <c r="L17" i="12"/>
  <c r="M17" i="12" s="1"/>
  <c r="L16" i="12"/>
  <c r="M16" i="12" s="1"/>
  <c r="L15" i="12"/>
  <c r="M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37" i="11"/>
  <c r="L37" i="11"/>
  <c r="K35" i="11"/>
  <c r="J35" i="11"/>
  <c r="I35" i="11"/>
  <c r="H35" i="11"/>
  <c r="G35" i="11"/>
  <c r="F35" i="11"/>
  <c r="L33" i="11"/>
  <c r="M33" i="11" s="1"/>
  <c r="L32" i="11"/>
  <c r="M32" i="11" s="1"/>
  <c r="L31" i="11"/>
  <c r="M31" i="11" s="1"/>
  <c r="K30" i="11"/>
  <c r="J30" i="11"/>
  <c r="I30" i="11"/>
  <c r="H30" i="11"/>
  <c r="G30" i="11"/>
  <c r="F30" i="11"/>
  <c r="L29" i="11"/>
  <c r="M29" i="11" s="1"/>
  <c r="L28" i="11"/>
  <c r="M28" i="11" s="1"/>
  <c r="L27" i="11"/>
  <c r="M27" i="11" s="1"/>
  <c r="L25" i="11"/>
  <c r="M25" i="11" s="1"/>
  <c r="L24" i="11"/>
  <c r="M24" i="11" s="1"/>
  <c r="L23" i="11"/>
  <c r="M23" i="11" s="1"/>
  <c r="L22" i="11"/>
  <c r="M22" i="11" s="1"/>
  <c r="Q21" i="11"/>
  <c r="K21" i="11"/>
  <c r="J21" i="11"/>
  <c r="I21" i="11"/>
  <c r="H21" i="11"/>
  <c r="G21" i="11"/>
  <c r="F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V11" i="11"/>
  <c r="L11" i="11"/>
  <c r="M11" i="11" s="1"/>
  <c r="V10" i="11"/>
  <c r="L10" i="11"/>
  <c r="M10" i="11" s="1"/>
  <c r="L9" i="11"/>
  <c r="M9" i="11" s="1"/>
  <c r="L8" i="11"/>
  <c r="M8" i="11" s="1"/>
  <c r="L7" i="11"/>
  <c r="M7" i="11" s="1"/>
  <c r="P52" i="5"/>
  <c r="P51" i="5"/>
  <c r="O49" i="5"/>
  <c r="N49" i="5"/>
  <c r="M49" i="5"/>
  <c r="L49" i="5"/>
  <c r="K49" i="5"/>
  <c r="J49" i="5"/>
  <c r="I49" i="5"/>
  <c r="H49" i="5"/>
  <c r="G49" i="5"/>
  <c r="F49" i="5"/>
  <c r="P48" i="5"/>
  <c r="P47" i="5"/>
  <c r="P44" i="5"/>
  <c r="P43" i="5"/>
  <c r="P42" i="5"/>
  <c r="P41" i="5"/>
  <c r="F40" i="5"/>
  <c r="P39" i="5"/>
  <c r="P37" i="5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P31" i="5"/>
  <c r="P30" i="5"/>
  <c r="F28" i="5"/>
  <c r="P27" i="5"/>
  <c r="P26" i="5"/>
  <c r="P25" i="5"/>
  <c r="P24" i="5"/>
  <c r="E24" i="5"/>
  <c r="P23" i="5"/>
  <c r="E23" i="5"/>
  <c r="P22" i="5"/>
  <c r="E22" i="5"/>
  <c r="P21" i="5"/>
  <c r="E21" i="5"/>
  <c r="P20" i="5"/>
  <c r="E20" i="5"/>
  <c r="P19" i="5"/>
  <c r="E19" i="5"/>
  <c r="P18" i="5"/>
  <c r="P17" i="5"/>
  <c r="E17" i="5"/>
  <c r="P16" i="5"/>
  <c r="E16" i="5"/>
  <c r="P15" i="5"/>
  <c r="P14" i="5"/>
  <c r="P13" i="5"/>
  <c r="E13" i="5"/>
  <c r="P12" i="5"/>
  <c r="H5" i="5"/>
  <c r="D5" i="5"/>
  <c r="P54" i="4"/>
  <c r="P53" i="4"/>
  <c r="O51" i="4"/>
  <c r="N51" i="4"/>
  <c r="M51" i="4"/>
  <c r="L51" i="4"/>
  <c r="K51" i="4"/>
  <c r="J51" i="4"/>
  <c r="I51" i="4"/>
  <c r="H51" i="4"/>
  <c r="G51" i="4"/>
  <c r="F51" i="4"/>
  <c r="P50" i="4"/>
  <c r="P49" i="4"/>
  <c r="P46" i="4"/>
  <c r="P43" i="4"/>
  <c r="O42" i="4"/>
  <c r="N42" i="4"/>
  <c r="N52" i="4" s="1"/>
  <c r="M42" i="4"/>
  <c r="L42" i="4"/>
  <c r="K42" i="4"/>
  <c r="J42" i="4"/>
  <c r="J52" i="4" s="1"/>
  <c r="I42" i="4"/>
  <c r="H42" i="4"/>
  <c r="G42" i="4"/>
  <c r="F42" i="4"/>
  <c r="P41" i="4"/>
  <c r="P40" i="4"/>
  <c r="P39" i="4"/>
  <c r="P38" i="4"/>
  <c r="P37" i="4"/>
  <c r="P36" i="4"/>
  <c r="P35" i="4"/>
  <c r="P34" i="4"/>
  <c r="P33" i="4"/>
  <c r="O32" i="4"/>
  <c r="N32" i="4"/>
  <c r="M32" i="4"/>
  <c r="L32" i="4"/>
  <c r="K32" i="4"/>
  <c r="J32" i="4"/>
  <c r="I32" i="4"/>
  <c r="H32" i="4"/>
  <c r="G32" i="4"/>
  <c r="F32" i="4"/>
  <c r="P31" i="4"/>
  <c r="P30" i="4"/>
  <c r="O28" i="4"/>
  <c r="N28" i="4"/>
  <c r="M28" i="4"/>
  <c r="L28" i="4"/>
  <c r="K28" i="4"/>
  <c r="J28" i="4"/>
  <c r="I28" i="4"/>
  <c r="H28" i="4"/>
  <c r="G28" i="4"/>
  <c r="F28" i="4"/>
  <c r="P27" i="4"/>
  <c r="P26" i="4"/>
  <c r="P25" i="4"/>
  <c r="P24" i="4"/>
  <c r="E24" i="4"/>
  <c r="P23" i="4"/>
  <c r="E23" i="4"/>
  <c r="P22" i="4"/>
  <c r="E22" i="4"/>
  <c r="P21" i="4"/>
  <c r="E21" i="4"/>
  <c r="P20" i="4"/>
  <c r="E20" i="4"/>
  <c r="P19" i="4"/>
  <c r="E19" i="4"/>
  <c r="P18" i="4"/>
  <c r="P17" i="4"/>
  <c r="E17" i="4"/>
  <c r="P16" i="4"/>
  <c r="E16" i="4"/>
  <c r="P15" i="4"/>
  <c r="V14" i="4"/>
  <c r="P14" i="4"/>
  <c r="P13" i="4"/>
  <c r="E13" i="4"/>
  <c r="P12" i="4"/>
  <c r="D5" i="4"/>
  <c r="P55" i="3"/>
  <c r="O70" i="3"/>
  <c r="N70" i="3"/>
  <c r="M70" i="3"/>
  <c r="L70" i="3"/>
  <c r="K70" i="3"/>
  <c r="J70" i="3"/>
  <c r="I70" i="3"/>
  <c r="H70" i="3"/>
  <c r="G70" i="3"/>
  <c r="F53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12" i="3"/>
  <c r="P28" i="3" s="1"/>
  <c r="H5" i="3"/>
  <c r="D5" i="3"/>
  <c r="Q19" i="4" l="1"/>
  <c r="I34" i="16"/>
  <c r="G36" i="11"/>
  <c r="H35" i="12"/>
  <c r="J55" i="4"/>
  <c r="I52" i="4"/>
  <c r="M52" i="4"/>
  <c r="M55" i="4" s="1"/>
  <c r="I55" i="4"/>
  <c r="N55" i="4"/>
  <c r="Q13" i="4"/>
  <c r="J36" i="11"/>
  <c r="J38" i="11" s="1"/>
  <c r="J42" i="11" s="1"/>
  <c r="V13" i="4"/>
  <c r="L35" i="11"/>
  <c r="M35" i="11" s="1"/>
  <c r="G35" i="12"/>
  <c r="G37" i="12" s="1"/>
  <c r="G41" i="12" s="1"/>
  <c r="K35" i="12"/>
  <c r="K37" i="12" s="1"/>
  <c r="K41" i="12" s="1"/>
  <c r="K36" i="11"/>
  <c r="I36" i="11"/>
  <c r="N31" i="12"/>
  <c r="I38" i="19"/>
  <c r="I40" i="19" s="1"/>
  <c r="I36" i="19"/>
  <c r="G38" i="11"/>
  <c r="G42" i="11" s="1"/>
  <c r="V8" i="12"/>
  <c r="L34" i="12"/>
  <c r="M34" i="12" s="1"/>
  <c r="L33" i="16"/>
  <c r="M33" i="16" s="1"/>
  <c r="I68" i="4"/>
  <c r="M68" i="4"/>
  <c r="L50" i="5"/>
  <c r="M50" i="5"/>
  <c r="F50" i="5"/>
  <c r="F53" i="5" s="1"/>
  <c r="J50" i="5"/>
  <c r="P42" i="4"/>
  <c r="G52" i="4"/>
  <c r="G68" i="4" s="1"/>
  <c r="Q13" i="3"/>
  <c r="P40" i="5"/>
  <c r="H50" i="5"/>
  <c r="Q19" i="5"/>
  <c r="Q19" i="3"/>
  <c r="P32" i="4"/>
  <c r="P32" i="5"/>
  <c r="I38" i="11"/>
  <c r="I42" i="11" s="1"/>
  <c r="I35" i="12"/>
  <c r="I22" i="15"/>
  <c r="G40" i="15"/>
  <c r="G46" i="15" s="1"/>
  <c r="L21" i="16"/>
  <c r="M21" i="16" s="1"/>
  <c r="V8" i="16"/>
  <c r="K52" i="4"/>
  <c r="K68" i="4" s="1"/>
  <c r="P53" i="3"/>
  <c r="H52" i="4"/>
  <c r="H68" i="4" s="1"/>
  <c r="L52" i="4"/>
  <c r="L68" i="4" s="1"/>
  <c r="Q13" i="5"/>
  <c r="N50" i="5"/>
  <c r="N31" i="11"/>
  <c r="V9" i="12"/>
  <c r="F35" i="12"/>
  <c r="F37" i="12" s="1"/>
  <c r="F41" i="12" s="1"/>
  <c r="J35" i="12"/>
  <c r="M7" i="16"/>
  <c r="F34" i="16"/>
  <c r="F36" i="16" s="1"/>
  <c r="J34" i="16"/>
  <c r="J36" i="16" s="1"/>
  <c r="J40" i="16" s="1"/>
  <c r="G34" i="16"/>
  <c r="G36" i="16" s="1"/>
  <c r="G40" i="16" s="1"/>
  <c r="K34" i="16"/>
  <c r="K36" i="16" s="1"/>
  <c r="K40" i="16" s="1"/>
  <c r="O52" i="4"/>
  <c r="O55" i="4" s="1"/>
  <c r="I50" i="5"/>
  <c r="I36" i="16"/>
  <c r="I40" i="16" s="1"/>
  <c r="N22" i="16"/>
  <c r="H34" i="16"/>
  <c r="H36" i="16" s="1"/>
  <c r="H40" i="16" s="1"/>
  <c r="F44" i="19"/>
  <c r="O68" i="4"/>
  <c r="J68" i="4"/>
  <c r="N68" i="4"/>
  <c r="F54" i="3"/>
  <c r="F57" i="3" s="1"/>
  <c r="P57" i="3" s="1"/>
  <c r="P28" i="4"/>
  <c r="P51" i="4"/>
  <c r="F52" i="4"/>
  <c r="F55" i="4" s="1"/>
  <c r="G50" i="5"/>
  <c r="G53" i="5" s="1"/>
  <c r="K50" i="5"/>
  <c r="O50" i="5"/>
  <c r="P28" i="5"/>
  <c r="P49" i="5"/>
  <c r="K38" i="11"/>
  <c r="K42" i="11" s="1"/>
  <c r="V8" i="11"/>
  <c r="N22" i="11"/>
  <c r="O22" i="11" s="1"/>
  <c r="L21" i="11"/>
  <c r="M21" i="11" s="1"/>
  <c r="H36" i="11"/>
  <c r="H38" i="11" s="1"/>
  <c r="H42" i="11" s="1"/>
  <c r="L21" i="12"/>
  <c r="M21" i="12" s="1"/>
  <c r="L30" i="12"/>
  <c r="M30" i="12" s="1"/>
  <c r="V9" i="11"/>
  <c r="F36" i="11"/>
  <c r="L30" i="11"/>
  <c r="M30" i="11" s="1"/>
  <c r="M7" i="12"/>
  <c r="H37" i="12"/>
  <c r="H41" i="12" s="1"/>
  <c r="H40" i="15"/>
  <c r="H46" i="15" s="1"/>
  <c r="I37" i="12"/>
  <c r="I41" i="12" s="1"/>
  <c r="N22" i="12"/>
  <c r="O22" i="12" s="1"/>
  <c r="F38" i="15"/>
  <c r="I38" i="15" s="1"/>
  <c r="N32" i="16"/>
  <c r="V9" i="16"/>
  <c r="L31" i="16"/>
  <c r="M31" i="16" s="1"/>
  <c r="O22" i="16" l="1"/>
  <c r="L35" i="12"/>
  <c r="N66" i="5"/>
  <c r="N53" i="5"/>
  <c r="J66" i="5"/>
  <c r="J53" i="5"/>
  <c r="L66" i="5"/>
  <c r="L53" i="5"/>
  <c r="I66" i="5"/>
  <c r="I53" i="5"/>
  <c r="O66" i="5"/>
  <c r="O53" i="5"/>
  <c r="H66" i="5"/>
  <c r="H53" i="5"/>
  <c r="K66" i="5"/>
  <c r="K53" i="5"/>
  <c r="M66" i="5"/>
  <c r="M53" i="5"/>
  <c r="K55" i="4"/>
  <c r="L55" i="4"/>
  <c r="G55" i="4"/>
  <c r="H55" i="4"/>
  <c r="L34" i="16"/>
  <c r="M34" i="16" s="1"/>
  <c r="J37" i="12"/>
  <c r="J41" i="12" s="1"/>
  <c r="L41" i="12" s="1"/>
  <c r="P52" i="4"/>
  <c r="L36" i="16"/>
  <c r="F40" i="16"/>
  <c r="L40" i="16" s="1"/>
  <c r="P50" i="5"/>
  <c r="I44" i="19"/>
  <c r="L36" i="11"/>
  <c r="F38" i="11"/>
  <c r="F40" i="15"/>
  <c r="I40" i="15" s="1"/>
  <c r="M37" i="12"/>
  <c r="M35" i="12"/>
  <c r="G66" i="5"/>
  <c r="P54" i="3"/>
  <c r="S54" i="3" s="1"/>
  <c r="M36" i="16" l="1"/>
  <c r="L37" i="12"/>
  <c r="P55" i="4"/>
  <c r="P53" i="5"/>
  <c r="I42" i="15"/>
  <c r="F46" i="15"/>
  <c r="L38" i="11"/>
  <c r="F42" i="11"/>
  <c r="L42" i="11" s="1"/>
  <c r="F66" i="5"/>
  <c r="P66" i="5" s="1"/>
  <c r="M36" i="11"/>
  <c r="M38" i="11"/>
  <c r="I46" i="15" l="1"/>
  <c r="F68" i="4"/>
  <c r="P68" i="4" s="1"/>
  <c r="F70" i="3"/>
  <c r="P70" i="3" s="1"/>
</calcChain>
</file>

<file path=xl/comments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sharedStrings.xml><?xml version="1.0" encoding="utf-8"?>
<sst xmlns="http://schemas.openxmlformats.org/spreadsheetml/2006/main" count="1983" uniqueCount="355">
  <si>
    <t xml:space="preserve">
</t>
  </si>
  <si>
    <t xml:space="preserve">Szkolny plan nauczania </t>
  </si>
  <si>
    <t xml:space="preserve">................................................ </t>
  </si>
  <si>
    <t>3-letni cykl nauczania</t>
  </si>
  <si>
    <t>Lp</t>
  </si>
  <si>
    <t>Obowiązkowe zajęcia edukacyjne</t>
  </si>
  <si>
    <t>Klasa</t>
  </si>
  <si>
    <t>Przedmioty rozszerzone</t>
  </si>
  <si>
    <t>I</t>
  </si>
  <si>
    <t>II</t>
  </si>
  <si>
    <t>III</t>
  </si>
  <si>
    <t>IV</t>
  </si>
  <si>
    <r>
      <t xml:space="preserve">Zawód: </t>
    </r>
    <r>
      <rPr>
        <b/>
        <i/>
        <sz val="12"/>
        <rFont val="Arial"/>
        <family val="2"/>
        <charset val="238"/>
      </rPr>
      <t>technik informatyk 351203</t>
    </r>
  </si>
  <si>
    <r>
      <t>/pieczątka szkoły/</t>
    </r>
    <r>
      <rPr>
        <sz val="14"/>
        <color rgb="FF000000"/>
        <rFont val="Times New Roman"/>
        <family val="1"/>
        <charset val="238"/>
      </rPr>
      <t xml:space="preserve"> </t>
    </r>
  </si>
  <si>
    <t>język polski</t>
  </si>
  <si>
    <t>Podbudowa programowa: 8-letnia szkoła podstawowa</t>
  </si>
  <si>
    <t>5-letni cykl nauczania</t>
  </si>
  <si>
    <t>Przedmioty rozszerzone:</t>
  </si>
  <si>
    <r>
      <t xml:space="preserve">Szkolne plany nauczania dla </t>
    </r>
    <r>
      <rPr>
        <b/>
        <sz val="16"/>
        <rFont val="Times New Roman"/>
        <family val="1"/>
        <charset val="238"/>
      </rPr>
      <t>Zespołu Szkół Technicznych w Strzyżowie</t>
    </r>
  </si>
  <si>
    <t>dla</t>
  </si>
  <si>
    <t>- TECHNIKUM,</t>
  </si>
  <si>
    <t>- BRANŻOWA SZKOŁA I STOPNIA</t>
  </si>
  <si>
    <t>Kwalifikacje:</t>
  </si>
  <si>
    <t>INF.02</t>
  </si>
  <si>
    <t>język obcy nowożytny</t>
  </si>
  <si>
    <t>Administracja i eksploatacja systemów komputerowych, urządzeń peryferyjnych i lokalnych sieci komputerowych.</t>
  </si>
  <si>
    <t>historia</t>
  </si>
  <si>
    <t>INF.03</t>
  </si>
  <si>
    <t>Tworzenie i administrowanie stronami i aplikacjami internetowymi oraz bazami danych</t>
  </si>
  <si>
    <t>wiedza o społeczeństwie</t>
  </si>
  <si>
    <t>historia muzyki</t>
  </si>
  <si>
    <t>geografia</t>
  </si>
  <si>
    <t>podstawy przedsiębiorczości</t>
  </si>
  <si>
    <t>historia sztuki</t>
  </si>
  <si>
    <t>biologia</t>
  </si>
  <si>
    <t>historia języka łacińskiego i kultury antycznej</t>
  </si>
  <si>
    <t>chemia</t>
  </si>
  <si>
    <t>filozofia</t>
  </si>
  <si>
    <t>fizyka</t>
  </si>
  <si>
    <t>matematyka</t>
  </si>
  <si>
    <t>informatyka</t>
  </si>
  <si>
    <t>Zatwierdzam</t>
  </si>
  <si>
    <t>........................................................</t>
  </si>
  <si>
    <t>/data, podpis i pieczątka dyrektora/</t>
  </si>
  <si>
    <t>Liczba godzin tygodniowo w 5-letnim okresie nauczania</t>
  </si>
  <si>
    <t>V</t>
  </si>
  <si>
    <t>4. Minimalna liczba godzin kształcenia zawodowego</t>
  </si>
  <si>
    <t>I - po 8 godzin tygodniowo</t>
  </si>
  <si>
    <t>II - po 6 godzin tygodniowo</t>
  </si>
  <si>
    <t>P</t>
  </si>
  <si>
    <t>Nazwy kwalifikacji</t>
  </si>
  <si>
    <t>Liczba godzin</t>
  </si>
  <si>
    <t>Kontrola</t>
  </si>
  <si>
    <t>III.1.R</t>
  </si>
  <si>
    <t>R</t>
  </si>
  <si>
    <t>1.</t>
  </si>
  <si>
    <t>drugi język obcy nowożytny</t>
  </si>
  <si>
    <t>III.2.</t>
  </si>
  <si>
    <t>2.</t>
  </si>
  <si>
    <t>Razem obowiązkowe zajęcia edukacyjne i zajęcia z wychowawcą</t>
  </si>
  <si>
    <r>
      <t xml:space="preserve">Zawód: </t>
    </r>
    <r>
      <rPr>
        <b/>
        <i/>
        <sz val="12"/>
        <rFont val="Arial"/>
        <family val="2"/>
        <charset val="238"/>
      </rPr>
      <t>technik analityk 311103</t>
    </r>
  </si>
  <si>
    <t>CHM.03</t>
  </si>
  <si>
    <t>Przygotowywanie sprzętu, odczynników chemicznych i próbek do badań analitycznych</t>
  </si>
  <si>
    <t>CHM.04</t>
  </si>
  <si>
    <t>Wykonywanie badań analitycznych</t>
  </si>
  <si>
    <t>Poziom języka obcego nowożytnego</t>
  </si>
  <si>
    <t>III.1.P</t>
  </si>
  <si>
    <t>Kontynuacja 1. języka obcego nowożytnego ze SP - kształcenie w zakresie podstawowym</t>
  </si>
  <si>
    <t>Kontynuacja 1. języka obcego nowożytnego ze SP - kształcenie w zakresie rozszerzonym</t>
  </si>
  <si>
    <t>III.2.0.</t>
  </si>
  <si>
    <t>2. język obcy nowożytny od początku w klasie I</t>
  </si>
  <si>
    <t>kontynuacja 2. języka nowożytnego ze SP</t>
  </si>
  <si>
    <t>wychowanie fizyczne</t>
  </si>
  <si>
    <t>edukacja dla bezpieczeństwa</t>
  </si>
  <si>
    <t>zajęcia z wychowawcą</t>
  </si>
  <si>
    <t>Razem przedmioty w zakresie podstawowym i zajęcia z wychowawcą</t>
  </si>
  <si>
    <t>Przedmiot rozszerzony</t>
  </si>
  <si>
    <t>* zgodnie z odrębnymi przepisami</t>
  </si>
  <si>
    <t>Tygodniowa liczba godzin z roporządzenia</t>
  </si>
  <si>
    <t>LEGENDA:</t>
  </si>
  <si>
    <t>Komórek wypełnionych dowolnym kolorem nie powinno się zmieniać (wpisane są formuły)</t>
  </si>
  <si>
    <t>Komórka o przykładowym wyglądzie oznacza błąd w liczbie godzin</t>
  </si>
  <si>
    <t>Razem liczba godz. przedm. w zakr. rozszerz.</t>
  </si>
  <si>
    <t>Język obcy zawodowy</t>
  </si>
  <si>
    <t>Podstawy informatyki</t>
  </si>
  <si>
    <t>Przygotowanie komputera do pracy</t>
  </si>
  <si>
    <t>Eksploatacja urzadzeń sieciowych</t>
  </si>
  <si>
    <t>Witryny i aplikacje internetowe</t>
  </si>
  <si>
    <t>Montaż i eksploatacja sieci komputerowych</t>
  </si>
  <si>
    <t>Bazy danych</t>
  </si>
  <si>
    <t>Projektowanie stron internetowych</t>
  </si>
  <si>
    <t>Razem liczba godzin zajęć zawodowych - teoretycznych</t>
  </si>
  <si>
    <t>Pracownia naprawy sprzętu komputerowego</t>
  </si>
  <si>
    <t>Pracownia urządzeń peryferyjnych</t>
  </si>
  <si>
    <t>Pracownia systemów operacyjnych</t>
  </si>
  <si>
    <t>Pracownia tworzenia aplikacji internetowych</t>
  </si>
  <si>
    <t>Pracownia baz danych</t>
  </si>
  <si>
    <t>Praktyka zawodowa</t>
  </si>
  <si>
    <t>4tyg.</t>
  </si>
  <si>
    <t>Razem liczba godzin zajęć zawodowych - praktycznych</t>
  </si>
  <si>
    <t>Organizaja pracy w laboratorium analitycznym</t>
  </si>
  <si>
    <r>
      <t xml:space="preserve">Zawód: </t>
    </r>
    <r>
      <rPr>
        <b/>
        <i/>
        <sz val="12"/>
        <rFont val="Arial"/>
        <family val="2"/>
        <charset val="238"/>
      </rPr>
      <t>technik logistyk 333107</t>
    </r>
  </si>
  <si>
    <t>Podstawy technik laboratoryjnych</t>
  </si>
  <si>
    <t>Podstawy chemii analitycznej</t>
  </si>
  <si>
    <t>SPL.01</t>
  </si>
  <si>
    <t>Obsługa magazynów</t>
  </si>
  <si>
    <t>Bioanalityka</t>
  </si>
  <si>
    <t>Łączna liczba godzin zajęć zawodowych</t>
  </si>
  <si>
    <t>SPL.04</t>
  </si>
  <si>
    <t>Organizacja transportu</t>
  </si>
  <si>
    <t>Systemy zarządzania jakością</t>
  </si>
  <si>
    <t>% godzin przeznaczonych na kształcenie praktyczne</t>
  </si>
  <si>
    <t>Materiałoznawstwo</t>
  </si>
  <si>
    <t>Kontrola godzin kształcenie zawodowego</t>
  </si>
  <si>
    <t>Pracownia technik laboratoryjnych</t>
  </si>
  <si>
    <t>Egzamin z kwalifikacji zawodowej</t>
  </si>
  <si>
    <t>Pracownia bioanalityki</t>
  </si>
  <si>
    <t>rozszerzony język obcy nowożytny</t>
  </si>
  <si>
    <t>religia/etyka *</t>
  </si>
  <si>
    <t>Realizacja poza ramówką</t>
  </si>
  <si>
    <t>wychowanie do życia w rodzinie *</t>
  </si>
  <si>
    <t>język mniejszości narodowej/język mniejszości etnicznej/język regionalny/włąsnahistoria i kultura *</t>
  </si>
  <si>
    <t>geografia państwa, z któego obszarem kulturowym utożsamia sięmniejszość narodowa *</t>
  </si>
  <si>
    <t>zajęcia sportowe *</t>
  </si>
  <si>
    <t>dodatkowe zajęcia edukacyjne *</t>
  </si>
  <si>
    <t>język migowy *</t>
  </si>
  <si>
    <t>zajęcia z zakresu pomocy psychologiczno-pedaogicznej *</t>
  </si>
  <si>
    <t>doradztwo zawodowe</t>
  </si>
  <si>
    <t>5R</t>
  </si>
  <si>
    <t>Podstawy logistyki</t>
  </si>
  <si>
    <t>nauka jazdy samochodem**</t>
  </si>
  <si>
    <t>Łączna tygodniowa liczba godzin w szkole</t>
  </si>
  <si>
    <t xml:space="preserve">Organizowanie pracy magazynu </t>
  </si>
  <si>
    <t>Zabezpieczanie majątku</t>
  </si>
  <si>
    <t>Planowanie procesów transportowych</t>
  </si>
  <si>
    <t>Pracownia obsługi magazynu</t>
  </si>
  <si>
    <t>** zgodnie z odrębnymi przepisami</t>
  </si>
  <si>
    <t>Pracownia obsługi kontrahentów</t>
  </si>
  <si>
    <t>Dokumentowanie procesów transportowych</t>
  </si>
  <si>
    <t xml:space="preserve">Realizacja poza ramówką </t>
  </si>
  <si>
    <t>MOT.05</t>
  </si>
  <si>
    <t>Obsługa, diagnozowanie oraz naprawa pojazdów samochodowych</t>
  </si>
  <si>
    <t>IV.1p</t>
  </si>
  <si>
    <t>IV.0</t>
  </si>
  <si>
    <t>IV.1r</t>
  </si>
  <si>
    <t>Prowadzenie sprzedaży</t>
  </si>
  <si>
    <t>język obcy zawodowy</t>
  </si>
  <si>
    <t>3.</t>
  </si>
  <si>
    <t>dodatkowe umiejętności zawodowe</t>
  </si>
  <si>
    <t>elektrotechnika i elektronika samochodowa</t>
  </si>
  <si>
    <t xml:space="preserve">podstawy motoryzacji </t>
  </si>
  <si>
    <t xml:space="preserve">konstrukcja pojazdów 
samochodowych </t>
  </si>
  <si>
    <t>diagnostyka pojazdów samochodowych</t>
  </si>
  <si>
    <t>zajęcia praktyczne</t>
  </si>
  <si>
    <t>Ekonomia</t>
  </si>
  <si>
    <t>Działalność gospodarcza</t>
  </si>
  <si>
    <t>Towaroznawstwo</t>
  </si>
  <si>
    <t>Sprzedaż towarów</t>
  </si>
  <si>
    <t>Obowiązkowe 4 tygodnie praktyki należy umieścić wpisując 4 tyg. do komórki w semestrze w którym ma się odbyć praktyka</t>
  </si>
  <si>
    <t>Gdy praktyka jest powyżej 4 tygodni, wpisujemy liczbę godzin która będzie doliczona do godzin zawodowych</t>
  </si>
  <si>
    <t>W kolumnie D należy wybrać z jakiej kwalifikacji pochodzi dany "przedmiot" lub czy należy do kwalifikacji wspólnych</t>
  </si>
  <si>
    <t>EKW - oznacza grupę efekty kształcenia wspólne</t>
  </si>
  <si>
    <t>Zawód: sprzedawca 522301</t>
  </si>
  <si>
    <t>Podbudowa programowa: gimnazjum</t>
  </si>
  <si>
    <t>przyjęta liczba tygodni w ciągu roku szkolnego</t>
  </si>
  <si>
    <t>Liczba godzin tygodniowo w 3 cyklu kształcenia</t>
  </si>
  <si>
    <t>Liczba godzin w 3 cyklu kształcenia</t>
  </si>
  <si>
    <t>Liczba godzin z ramówki</t>
  </si>
  <si>
    <t>kolumna kontrolna</t>
  </si>
  <si>
    <t>+2</t>
  </si>
  <si>
    <t>Efekty kształcenia wspólne dla wszystkich zawodów</t>
  </si>
  <si>
    <t>EKW</t>
  </si>
  <si>
    <t>A.18</t>
  </si>
  <si>
    <t>Razem liczba godzin zajęć ogólnych</t>
  </si>
  <si>
    <t>Zajęcia praktyczne</t>
  </si>
  <si>
    <t>Efekty kształcenia wspólne dla wszystkich zawodów oraz efekty kształcenia wspólne dla zawodów w ramach obszaru administracyjno-usługowego stanowiące podbudowę do kształcenia w zawodzie lub grupie zawodów</t>
  </si>
  <si>
    <t>Kultura zawodu</t>
  </si>
  <si>
    <t>Konsument na rynku</t>
  </si>
  <si>
    <t>Organizacja sprzedaży</t>
  </si>
  <si>
    <t>Pracownia organizacji sprzedaży</t>
  </si>
  <si>
    <t>Pracownia rozliczeń finansowych</t>
  </si>
  <si>
    <t>+10</t>
  </si>
  <si>
    <t>Łącznie liczba godzin zajęć zawodowych</t>
  </si>
  <si>
    <t>Razem tygodniowa liczba godzin obowiązkowych zajęć edukacyjnych z ramowego planu nauczania</t>
  </si>
  <si>
    <t>wychowanie do życia w rodzinie*</t>
  </si>
  <si>
    <t>religia/etyka **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</si>
  <si>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</si>
  <si>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Zawód: monter zabudowy i robót wykończeniowych w budownictwie 712905 </t>
  </si>
  <si>
    <t>Branżowa Szkoła I stopnia</t>
  </si>
  <si>
    <t>Zawód: mechanik pojazdów samochodowych 723103</t>
  </si>
  <si>
    <t>Podbudowa programowa:  8-letnia szkoła podstawowa</t>
  </si>
  <si>
    <t>B.5</t>
  </si>
  <si>
    <t>B.6</t>
  </si>
  <si>
    <t>B.7</t>
  </si>
  <si>
    <t>-</t>
  </si>
  <si>
    <t>III.BS1.1</t>
  </si>
  <si>
    <t>Kontynuacja 1. języka ze szkoły podstawowej</t>
  </si>
  <si>
    <t>III.BS1.2</t>
  </si>
  <si>
    <t>Kontynuacja 2. języka ze szkoły podstawowej</t>
  </si>
  <si>
    <t>III.BS1.0</t>
  </si>
  <si>
    <t>język obcy os początku w klasie I</t>
  </si>
  <si>
    <t>Podstawy budownictwa</t>
  </si>
  <si>
    <t>Rysunek techniczny</t>
  </si>
  <si>
    <t>Montaż systemów suchej zabudowy</t>
  </si>
  <si>
    <t>Technologia systemów suchej zabudowy</t>
  </si>
  <si>
    <t>Wyknywanie robót malarsko-tapicerskich</t>
  </si>
  <si>
    <t>Technologia robót malarsko - tapicerskich</t>
  </si>
  <si>
    <t>Wykonywanie robót posadzkzarsko-okładinowych</t>
  </si>
  <si>
    <t>Technologia robót posadzkarsko - okładzinowych</t>
  </si>
  <si>
    <t>% przeznaczone na zajęcia praktyczne</t>
  </si>
  <si>
    <t>Roboty w systemach suchej zabudowy - zajęcia praktyczne</t>
  </si>
  <si>
    <t>Roboty malarsko - tapicerskie - zajęcia prakyczne</t>
  </si>
  <si>
    <t>Roboty posadzkarsko - okładzinowe - zajęcia praktyczne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</si>
  <si>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</si>
  <si>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>Zawód: kucharz 512001</t>
  </si>
  <si>
    <t>Zawód: oddział wielozawodowy</t>
  </si>
  <si>
    <t>T.6</t>
  </si>
  <si>
    <t>godziny z wychowawcą</t>
  </si>
  <si>
    <t>Uczniowie będący młodocianymi pracownikami, skierowani przez szkołę do ośrodka
dokształcania i doskonalenia zawodowego na turnus dokształcania teoretycznego w zakresie
danego zawodu, odbywają kształcenie zawodowe teoretyczne przez okres 4 tygodni w każdej
klasie, w wymiarze 34 godzin tygodniowo</t>
  </si>
  <si>
    <t>Praktyczna nauka zawodu młodocianych pracowników odbywa się u pracodawcy w zakłądzie pracy.</t>
  </si>
  <si>
    <t>Efekty kształcenia wspólne dla wszystkich zawodów oraz efekty kształcenia wspólne dla zawodów w ramach obszaru turystyczno-gastronomicznego stanowiące podbudowę do kształcenia w zawodzie lub grupie zawodów</t>
  </si>
  <si>
    <t>2 dni</t>
  </si>
  <si>
    <t>3 dni</t>
  </si>
  <si>
    <t>Towaroznawstwo żywności</t>
  </si>
  <si>
    <t>Sporządzanie potraw i napojów</t>
  </si>
  <si>
    <t>Urządzenia i instalacje techniczne w zakladzie gastronomicznym</t>
  </si>
  <si>
    <t>Technologia gastronomiczna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</si>
  <si>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</si>
  <si>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</si>
  <si>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podstawy pracy w mechanice warsztatowej</t>
  </si>
  <si>
    <t>III.2.0</t>
  </si>
  <si>
    <t>III.2</t>
  </si>
  <si>
    <r>
      <t xml:space="preserve">Zawód: </t>
    </r>
    <r>
      <rPr>
        <b/>
        <i/>
        <sz val="12"/>
        <rFont val="Arial"/>
        <family val="2"/>
        <charset val="238"/>
      </rPr>
      <t xml:space="preserve">TECHNIK SPAWALNICTWA  311516 </t>
    </r>
  </si>
  <si>
    <t xml:space="preserve">MEC.08. </t>
  </si>
  <si>
    <t xml:space="preserve">Wykonywanie i naprawa elementów maszyn, urządzeń i narzędzi </t>
  </si>
  <si>
    <t xml:space="preserve">MEC.10. </t>
  </si>
  <si>
    <t xml:space="preserve">Organizacja i wykonywanie prac spawalniczych </t>
  </si>
  <si>
    <t>podstawy obróbki i montażu</t>
  </si>
  <si>
    <t>obróbka ręczna i maszynowa</t>
  </si>
  <si>
    <t xml:space="preserve">podstawy wykonywania połączeń 
</t>
  </si>
  <si>
    <t xml:space="preserve">naprawa i konserwacja maszyn </t>
  </si>
  <si>
    <t>podstawy elektroniki i elektrotechniki</t>
  </si>
  <si>
    <t xml:space="preserve">podstawy konstrukcji maszyn </t>
  </si>
  <si>
    <t xml:space="preserve">podstawy spawalnictwa </t>
  </si>
  <si>
    <t xml:space="preserve">organizacja i wykonywanie spajania </t>
  </si>
  <si>
    <t>maszynoznawstwo</t>
  </si>
  <si>
    <t>automatyzacja maszyn</t>
  </si>
  <si>
    <t>pracownia wykonywania połączeń</t>
  </si>
  <si>
    <t>praktyka zawodowe</t>
  </si>
  <si>
    <r>
      <t xml:space="preserve">Praktyka zawodowa: </t>
    </r>
    <r>
      <rPr>
        <b/>
        <sz val="10"/>
        <rFont val="Arial"/>
        <family val="2"/>
        <charset val="238"/>
      </rPr>
      <t>8 tygodni 280 godzin</t>
    </r>
  </si>
  <si>
    <t>INF.04</t>
  </si>
  <si>
    <t>Projektowanie, programowanie i testowanie aplikacji</t>
  </si>
  <si>
    <t>html, cms, css, grafika, multimedia,testowanie, hosting</t>
  </si>
  <si>
    <t>teoria baz</t>
  </si>
  <si>
    <t>podstawy programowania, strukturalne, C, projekty</t>
  </si>
  <si>
    <t>Projektowanie oprogramowania</t>
  </si>
  <si>
    <t>C++ - obiektówka</t>
  </si>
  <si>
    <t>Programowanie obiektowe</t>
  </si>
  <si>
    <t xml:space="preserve">programowanie wizualne, RAD, Visual C++, QT, </t>
  </si>
  <si>
    <t>Pracownia aplikacji desktopowych</t>
  </si>
  <si>
    <t>Visual Studio, Android Studio, XCode</t>
  </si>
  <si>
    <t>Pracownia aplikacji mobilnych</t>
  </si>
  <si>
    <t>VisualStudio, Eclipse, .NET</t>
  </si>
  <si>
    <t>Pracownia zaawansowanych aplikacji web</t>
  </si>
  <si>
    <t>Java Script i np. PHP, JSP, Python, po stronie klienta i serwera</t>
  </si>
  <si>
    <t>praktyka baz</t>
  </si>
  <si>
    <t>uC STM32 lub prototypowanie 3D</t>
  </si>
  <si>
    <r>
      <rPr>
        <sz val="10"/>
        <color rgb="FF000000"/>
        <rFont val="Arial"/>
        <family val="2"/>
        <charset val="238"/>
      </rP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</si>
  <si>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geografia państwa, z którego obszarem kulturowym utożsamia się mniejszość narodowa *</t>
  </si>
  <si>
    <t>geografia państwa, z którego obszarem kulturowym utożsamia sięmniejszość narodowa *</t>
  </si>
  <si>
    <r>
      <t xml:space="preserve">Zawód: </t>
    </r>
    <r>
      <rPr>
        <b/>
        <i/>
        <sz val="12"/>
        <rFont val="Arial"/>
        <family val="2"/>
        <charset val="238"/>
      </rPr>
      <t>technik programista 351406</t>
    </r>
  </si>
  <si>
    <r>
      <t xml:space="preserve">Zawód: </t>
    </r>
    <r>
      <rPr>
        <b/>
        <i/>
        <sz val="12"/>
        <rFont val="Arial"/>
        <family val="2"/>
        <charset val="238"/>
      </rPr>
      <t>technik pojazdów samochodowych 311513</t>
    </r>
  </si>
  <si>
    <t>MOT.06</t>
  </si>
  <si>
    <t>Organizacja i prowadzenie procesu obsługi pojazdów samochodowych</t>
  </si>
  <si>
    <t xml:space="preserve">nadzorowanie obsługi i naprawy pojazdów </t>
  </si>
  <si>
    <t>pracownia użytkowania pojazdów</t>
  </si>
  <si>
    <r>
      <t xml:space="preserve">Zawód: </t>
    </r>
    <r>
      <rPr>
        <b/>
        <i/>
        <sz val="12"/>
        <rFont val="Arial"/>
        <family val="2"/>
        <charset val="238"/>
      </rPr>
      <t>technik ekonomista 331403</t>
    </r>
  </si>
  <si>
    <t>EKA.04</t>
  </si>
  <si>
    <t>Prowadzenie dokumentacji w jednostce organizacyjnej</t>
  </si>
  <si>
    <t>EKA.05</t>
  </si>
  <si>
    <t>Prowadzenie spraw kadrowo-płacowych i gospodarki finansowej jednostek organizacyjnych</t>
  </si>
  <si>
    <t>razem</t>
  </si>
  <si>
    <t xml:space="preserve">ilość godzin z ramowego planu nauczania </t>
  </si>
  <si>
    <t>Ekonomika</t>
  </si>
  <si>
    <t>Kadry i płace</t>
  </si>
  <si>
    <t>Finanse</t>
  </si>
  <si>
    <t>Pracowania prac biurowych</t>
  </si>
  <si>
    <t>Pracownia ekonomiki</t>
  </si>
  <si>
    <t>Pracownia biznesplanu</t>
  </si>
  <si>
    <t>Pracownia kadr i płac</t>
  </si>
  <si>
    <t>Pracownia finansów</t>
  </si>
  <si>
    <r>
      <t xml:space="preserve">Zawód: </t>
    </r>
    <r>
      <rPr>
        <b/>
        <i/>
        <sz val="12"/>
        <rFont val="Arial"/>
        <family val="2"/>
        <charset val="238"/>
      </rPr>
      <t>technik usług fryzjerskich 514105</t>
    </r>
  </si>
  <si>
    <t>FRK.01</t>
  </si>
  <si>
    <t>Wykonywanie usług fryzjerskich</t>
  </si>
  <si>
    <t>FRK.03</t>
  </si>
  <si>
    <t>Projektowanie i wykonywanie fryzur</t>
  </si>
  <si>
    <t>Podstawy fryzjerstwa</t>
  </si>
  <si>
    <t>Techniki fryzjerskie</t>
  </si>
  <si>
    <t>Higiena w zawodzie fryzjera</t>
  </si>
  <si>
    <t>Projektowanie fryzur</t>
  </si>
  <si>
    <t>Stylizacja</t>
  </si>
  <si>
    <t>rysunek techniczny</t>
  </si>
  <si>
    <t xml:space="preserve">kontrola wytwarzania konstrukcji spawanych </t>
  </si>
  <si>
    <t xml:space="preserve">godziny do dyspozycji dyrektora szkoły: </t>
  </si>
  <si>
    <t>Pracownia stylizacji fryzur</t>
  </si>
  <si>
    <t>Pracownia projektowania fryzur</t>
  </si>
  <si>
    <t>Laboratorium analiz fizykochemicznych</t>
  </si>
  <si>
    <t>Pracownia organizowania transportu</t>
  </si>
  <si>
    <r>
      <rPr>
        <b/>
        <sz val="10"/>
        <rFont val="Arial"/>
        <family val="2"/>
        <charset val="238"/>
      </rPr>
      <t>j. łaciński i kultura antyczna</t>
    </r>
    <r>
      <rPr>
        <sz val="10"/>
        <rFont val="Arial"/>
        <family val="2"/>
        <charset val="238"/>
      </rPr>
      <t>/filozofia/plastyka/muzyka</t>
    </r>
  </si>
  <si>
    <t>Pracownia przechowywania zapasów</t>
  </si>
  <si>
    <t>(rok rozpoczęcia nauki 2022/2023)</t>
  </si>
  <si>
    <t>historia i terażniejszość</t>
  </si>
  <si>
    <r>
      <t xml:space="preserve">Zawód: </t>
    </r>
    <r>
      <rPr>
        <b/>
        <i/>
        <sz val="12"/>
        <rFont val="Arial"/>
        <family val="2"/>
        <charset val="238"/>
      </rPr>
      <t>technik mechanik 311504</t>
    </r>
  </si>
  <si>
    <t>MEC.05</t>
  </si>
  <si>
    <t>Użytkowanie obrabiarek skrawających. (w zawodzie operator obrabiarek skrawających)</t>
  </si>
  <si>
    <t>MEC.09</t>
  </si>
  <si>
    <t>Organizacja i nadzorowanie procesów produkcji maszyn i urządzeń</t>
  </si>
  <si>
    <t xml:space="preserve">podstawy obróbki ręcznej i maszynowej </t>
  </si>
  <si>
    <t>przygotowywanie obrabiarek do obróbki</t>
  </si>
  <si>
    <t xml:space="preserve">obróbka na obrabiarkach konwencjonalnych </t>
  </si>
  <si>
    <t>obróbka na obrabiarkach CNC</t>
  </si>
  <si>
    <t>podstawy procesów produkcji</t>
  </si>
  <si>
    <t xml:space="preserve">organizowanie procesów produkcji </t>
  </si>
  <si>
    <t>nadzorowanie procesów  produkcji</t>
  </si>
  <si>
    <t>pracownia organizacji procesów produkcji</t>
  </si>
  <si>
    <t>pracownia podstaw rysunku technicznego</t>
  </si>
  <si>
    <t>pracownia nadzorowania procesów produkcji</t>
  </si>
  <si>
    <t>pracownia rysunku technicznego CAD</t>
  </si>
  <si>
    <t>praktyka zawodowa</t>
  </si>
  <si>
    <t>Liczba godzin tygod. w 5-letnim okresie nauczania</t>
  </si>
  <si>
    <t>przepisy ruchu drogowego</t>
  </si>
  <si>
    <r>
      <rPr>
        <b/>
        <sz val="10"/>
        <rFont val="Arial"/>
        <family val="2"/>
        <charset val="238"/>
      </rP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</si>
  <si>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</si>
  <si>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</t>
    </r>
    <r>
      <rPr>
        <sz val="10"/>
        <rFont val="Arial"/>
        <family val="2"/>
        <charset val="238"/>
      </rPr>
      <t>/j. łaciński i kultura antyczna/filozofia/plastyka/</t>
    </r>
  </si>
  <si>
    <t>Godziny do dyspozycji dyrektora - Działalność gospodarcza</t>
  </si>
  <si>
    <t>Zawód: fryzjer 514101</t>
  </si>
  <si>
    <t>biznes i zarządzanie</t>
  </si>
  <si>
    <t>Pracownia podstaw elektroniki</t>
  </si>
  <si>
    <t>Pracownia programowania mikrokontrolerów</t>
  </si>
  <si>
    <t>Pracownia recepturowania produktów</t>
  </si>
  <si>
    <t>Pracownia sprawozdawczości i analizy finansowej</t>
  </si>
  <si>
    <t>Pracownia rachunkowości</t>
  </si>
  <si>
    <t>Pracowania zaawansowanych sieci komputerowych</t>
  </si>
  <si>
    <t>Pracownia MikroTik</t>
  </si>
  <si>
    <t>Pracownia organizacji  zasobów i informacji</t>
  </si>
  <si>
    <t>Pracowania organizacji służb mundurowych</t>
  </si>
  <si>
    <t>pracowania naprawy pojazdów jednośladowych</t>
  </si>
  <si>
    <t>Pracownia wizażu</t>
  </si>
  <si>
    <t>Pracownia stylizacji paznokci</t>
  </si>
  <si>
    <t>pracowania wykonywania połaczeń spawanych</t>
  </si>
  <si>
    <t>pracowania spawania metodą MAG 135</t>
  </si>
  <si>
    <t>pracownia budowy pojazdów jednośladowych</t>
  </si>
  <si>
    <t>Pracownia analizy składu i właściwości produktów</t>
  </si>
  <si>
    <t>na rok szkolny 2024/2025</t>
  </si>
  <si>
    <t>Uzgo.z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</si>
</sst>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5">
    <font>
      <sz val="10"/>
      <color rgb="FF000000"/>
      <name val="Arial"/>
    </font>
    <font>
      <sz val="14"/>
      <color rgb="FF00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u/>
      <sz val="8"/>
      <name val="Times New Roman"/>
      <family val="1"/>
      <charset val="238"/>
    </font>
    <font>
      <b/>
      <sz val="10"/>
      <color rgb="FF323232"/>
      <name val="Tahoma"/>
      <family val="2"/>
      <charset val="238"/>
    </font>
    <font>
      <b/>
      <sz val="8"/>
      <name val="Times New Roman"/>
      <family val="1"/>
      <charset val="238"/>
    </font>
    <font>
      <i/>
      <sz val="10"/>
      <color rgb="FF323232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323232"/>
      <name val="Tahoma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Verdan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9"/>
      <color rgb="FFFF0000"/>
      <name val="Verdana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323232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6D9F0"/>
        <bgColor rgb="FFC6D9F0"/>
      </patternFill>
    </fill>
    <fill>
      <patternFill patternType="solid">
        <fgColor rgb="FFB7B7B7"/>
        <bgColor rgb="FFB7B7B7"/>
      </patternFill>
    </fill>
    <fill>
      <patternFill patternType="solid">
        <fgColor rgb="FFB6DDE8"/>
        <bgColor rgb="FFB6DDE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938953"/>
      </patternFill>
    </fill>
    <fill>
      <patternFill patternType="solid">
        <fgColor rgb="FFAEABAB"/>
        <bgColor rgb="FFAEABAB"/>
      </patternFill>
    </fill>
    <fill>
      <patternFill patternType="solid">
        <fgColor rgb="FFD6DCE4"/>
        <bgColor rgb="FFD6DCE4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4BD97"/>
        <bgColor rgb="FFB7B7B7"/>
      </patternFill>
    </fill>
    <fill>
      <patternFill patternType="solid">
        <fgColor rgb="FF938953"/>
        <bgColor rgb="FF767171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7CE"/>
      </patternFill>
    </fill>
    <fill>
      <patternFill patternType="solid">
        <fgColor rgb="FF99CCFF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B7B7B7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75707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757070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theme="0" tint="-0.14999847407452621"/>
        <bgColor rgb="FFF2F2F2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35" fillId="0" borderId="42"/>
    <xf numFmtId="0" fontId="5" fillId="0" borderId="42"/>
    <xf numFmtId="0" fontId="41" fillId="0" borderId="42"/>
    <xf numFmtId="0" fontId="45" fillId="0" borderId="42"/>
    <xf numFmtId="0" fontId="46" fillId="39" borderId="42" applyBorder="0" applyProtection="0"/>
    <xf numFmtId="0" fontId="3" fillId="0" borderId="42" applyBorder="0" applyProtection="0"/>
    <xf numFmtId="0" fontId="48" fillId="34" borderId="42" applyBorder="0" applyProtection="0"/>
    <xf numFmtId="0" fontId="46" fillId="39" borderId="42" applyBorder="0" applyProtection="0"/>
    <xf numFmtId="0" fontId="46" fillId="39" borderId="42" applyBorder="0" applyProtection="0"/>
    <xf numFmtId="0" fontId="46" fillId="39" borderId="42" applyBorder="0" applyProtection="0"/>
    <xf numFmtId="0" fontId="46" fillId="39" borderId="42" applyBorder="0" applyProtection="0"/>
    <xf numFmtId="0" fontId="48" fillId="34" borderId="42" applyBorder="0" applyProtection="0"/>
    <xf numFmtId="0" fontId="48" fillId="34" borderId="42" applyBorder="0" applyProtection="0"/>
    <xf numFmtId="0" fontId="48" fillId="34" borderId="42" applyBorder="0" applyProtection="0"/>
    <xf numFmtId="0" fontId="51" fillId="0" borderId="42"/>
    <xf numFmtId="0" fontId="52" fillId="0" borderId="42"/>
    <xf numFmtId="0" fontId="53" fillId="0" borderId="42"/>
  </cellStyleXfs>
  <cellXfs count="10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1" fontId="5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5" fillId="0" borderId="9" xfId="0" applyFont="1" applyBorder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6" xfId="0" applyFont="1" applyFill="1" applyBorder="1"/>
    <xf numFmtId="0" fontId="5" fillId="0" borderId="0" xfId="0" applyFont="1" applyAlignment="1">
      <alignment vertical="center"/>
    </xf>
    <xf numFmtId="0" fontId="5" fillId="5" borderId="12" xfId="0" applyFont="1" applyFill="1" applyBorder="1"/>
    <xf numFmtId="0" fontId="5" fillId="5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9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26" fillId="0" borderId="0" xfId="0" applyFont="1"/>
    <xf numFmtId="0" fontId="5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5" borderId="22" xfId="0" applyFont="1" applyFill="1" applyBorder="1" applyAlignment="1">
      <alignment horizontal="center" wrapText="1"/>
    </xf>
    <xf numFmtId="0" fontId="5" fillId="11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12" borderId="12" xfId="0" applyFont="1" applyFill="1" applyBorder="1" applyAlignment="1">
      <alignment horizontal="center"/>
    </xf>
    <xf numFmtId="0" fontId="5" fillId="5" borderId="21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center"/>
    </xf>
    <xf numFmtId="0" fontId="26" fillId="10" borderId="9" xfId="0" applyFont="1" applyFill="1" applyBorder="1"/>
    <xf numFmtId="0" fontId="26" fillId="0" borderId="9" xfId="0" applyFont="1" applyBorder="1"/>
    <xf numFmtId="0" fontId="5" fillId="8" borderId="9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9" borderId="9" xfId="0" applyFont="1" applyFill="1" applyBorder="1"/>
    <xf numFmtId="0" fontId="5" fillId="9" borderId="28" xfId="0" applyFont="1" applyFill="1" applyBorder="1"/>
    <xf numFmtId="1" fontId="5" fillId="9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26" fillId="0" borderId="25" xfId="0" applyFont="1" applyBorder="1"/>
    <xf numFmtId="1" fontId="5" fillId="10" borderId="9" xfId="0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 vertical="center"/>
    </xf>
    <xf numFmtId="0" fontId="26" fillId="5" borderId="9" xfId="0" applyFont="1" applyFill="1" applyBorder="1"/>
    <xf numFmtId="0" fontId="26" fillId="0" borderId="25" xfId="0" applyFont="1" applyBorder="1" applyAlignment="1"/>
    <xf numFmtId="1" fontId="0" fillId="0" borderId="9" xfId="0" applyNumberFormat="1" applyFont="1" applyBorder="1" applyAlignment="1">
      <alignment horizontal="center" vertical="center" wrapText="1" readingOrder="1"/>
    </xf>
    <xf numFmtId="1" fontId="0" fillId="11" borderId="9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9" borderId="19" xfId="0" applyFont="1" applyFill="1" applyBorder="1"/>
    <xf numFmtId="0" fontId="5" fillId="9" borderId="12" xfId="0" applyFont="1" applyFill="1" applyBorder="1"/>
    <xf numFmtId="1" fontId="0" fillId="10" borderId="9" xfId="0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2" fillId="0" borderId="0" xfId="0" applyFont="1"/>
    <xf numFmtId="0" fontId="5" fillId="13" borderId="9" xfId="0" applyFont="1" applyFill="1" applyBorder="1"/>
    <xf numFmtId="0" fontId="5" fillId="13" borderId="12" xfId="0" applyFont="1" applyFill="1" applyBorder="1"/>
    <xf numFmtId="0" fontId="5" fillId="13" borderId="21" xfId="0" applyFont="1" applyFill="1" applyBorder="1"/>
    <xf numFmtId="0" fontId="26" fillId="0" borderId="1" xfId="0" applyFont="1" applyBorder="1"/>
    <xf numFmtId="1" fontId="0" fillId="10" borderId="22" xfId="0" applyNumberFormat="1" applyFont="1" applyFill="1" applyBorder="1" applyAlignment="1">
      <alignment horizontal="center" vertical="center" wrapText="1" readingOrder="1"/>
    </xf>
    <xf numFmtId="0" fontId="5" fillId="14" borderId="9" xfId="0" applyFont="1" applyFill="1" applyBorder="1" applyAlignment="1">
      <alignment horizontal="center"/>
    </xf>
    <xf numFmtId="1" fontId="5" fillId="9" borderId="9" xfId="0" applyNumberFormat="1" applyFont="1" applyFill="1" applyBorder="1" applyAlignment="1">
      <alignment horizontal="center" vertical="center"/>
    </xf>
    <xf numFmtId="1" fontId="0" fillId="10" borderId="34" xfId="0" applyNumberFormat="1" applyFont="1" applyFill="1" applyBorder="1" applyAlignment="1">
      <alignment horizontal="center" vertical="center" wrapText="1" readingOrder="1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6" fillId="0" borderId="23" xfId="0" applyFont="1" applyBorder="1"/>
    <xf numFmtId="1" fontId="0" fillId="10" borderId="9" xfId="0" applyNumberFormat="1" applyFont="1" applyFill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center" readingOrder="1"/>
    </xf>
    <xf numFmtId="1" fontId="0" fillId="10" borderId="19" xfId="0" applyNumberFormat="1" applyFont="1" applyFill="1" applyBorder="1" applyAlignment="1">
      <alignment horizontal="center" vertical="center" wrapText="1" readingOrder="1"/>
    </xf>
    <xf numFmtId="0" fontId="26" fillId="0" borderId="6" xfId="0" applyFont="1" applyBorder="1"/>
    <xf numFmtId="1" fontId="0" fillId="11" borderId="9" xfId="0" applyNumberFormat="1" applyFont="1" applyFill="1" applyBorder="1" applyAlignment="1">
      <alignment horizontal="center" vertical="center" wrapText="1" readingOrder="1"/>
    </xf>
    <xf numFmtId="0" fontId="5" fillId="9" borderId="9" xfId="0" applyFont="1" applyFill="1" applyBorder="1" applyAlignment="1">
      <alignment vertical="center"/>
    </xf>
    <xf numFmtId="0" fontId="8" fillId="10" borderId="12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vertical="center"/>
    </xf>
    <xf numFmtId="0" fontId="8" fillId="10" borderId="16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vertical="center"/>
    </xf>
    <xf numFmtId="1" fontId="5" fillId="9" borderId="20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5" fillId="13" borderId="20" xfId="0" applyFont="1" applyFill="1" applyBorder="1" applyAlignment="1">
      <alignment vertical="center"/>
    </xf>
    <xf numFmtId="0" fontId="28" fillId="0" borderId="9" xfId="0" applyFont="1" applyBorder="1" applyAlignment="1">
      <alignment horizontal="center"/>
    </xf>
    <xf numFmtId="0" fontId="5" fillId="13" borderId="21" xfId="0" applyFont="1" applyFill="1" applyBorder="1" applyAlignment="1">
      <alignment vertical="center"/>
    </xf>
    <xf numFmtId="0" fontId="5" fillId="13" borderId="22" xfId="0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5" fillId="14" borderId="20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0" fillId="10" borderId="20" xfId="0" applyNumberFormat="1" applyFont="1" applyFill="1" applyBorder="1" applyAlignment="1">
      <alignment horizontal="center" vertical="center" wrapText="1" readingOrder="1"/>
    </xf>
    <xf numFmtId="1" fontId="28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0" fontId="5" fillId="9" borderId="38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8" fillId="10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9" xfId="0" applyFont="1" applyBorder="1"/>
    <xf numFmtId="0" fontId="8" fillId="0" borderId="9" xfId="0" applyFont="1" applyBorder="1"/>
    <xf numFmtId="0" fontId="0" fillId="0" borderId="9" xfId="0" applyFont="1" applyBorder="1"/>
    <xf numFmtId="0" fontId="32" fillId="0" borderId="9" xfId="0" applyFont="1" applyBorder="1"/>
    <xf numFmtId="0" fontId="5" fillId="8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horizontal="left"/>
    </xf>
    <xf numFmtId="0" fontId="5" fillId="9" borderId="21" xfId="0" applyFont="1" applyFill="1" applyBorder="1"/>
    <xf numFmtId="0" fontId="5" fillId="9" borderId="9" xfId="0" applyFont="1" applyFill="1" applyBorder="1" applyAlignment="1">
      <alignment horizontal="center" vertical="center"/>
    </xf>
    <xf numFmtId="0" fontId="5" fillId="10" borderId="9" xfId="0" applyFont="1" applyFill="1" applyBorder="1"/>
    <xf numFmtId="0" fontId="26" fillId="0" borderId="7" xfId="0" applyFont="1" applyBorder="1"/>
    <xf numFmtId="1" fontId="5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 readingOrder="1"/>
    </xf>
    <xf numFmtId="1" fontId="5" fillId="13" borderId="20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3" fillId="0" borderId="0" xfId="0" applyFont="1"/>
    <xf numFmtId="0" fontId="7" fillId="0" borderId="0" xfId="0" applyFont="1" applyAlignment="1">
      <alignment vertical="center"/>
    </xf>
    <xf numFmtId="0" fontId="5" fillId="8" borderId="9" xfId="0" applyFont="1" applyFill="1" applyBorder="1"/>
    <xf numFmtId="0" fontId="5" fillId="8" borderId="41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5" fillId="10" borderId="34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7" fillId="0" borderId="1" xfId="0" applyFont="1" applyBorder="1"/>
    <xf numFmtId="0" fontId="8" fillId="0" borderId="1" xfId="0" applyFont="1" applyBorder="1"/>
    <xf numFmtId="0" fontId="32" fillId="0" borderId="0" xfId="0" applyFont="1"/>
    <xf numFmtId="0" fontId="5" fillId="8" borderId="22" xfId="0" applyFont="1" applyFill="1" applyBorder="1" applyAlignment="1">
      <alignment vertical="center" wrapText="1"/>
    </xf>
    <xf numFmtId="1" fontId="5" fillId="11" borderId="9" xfId="0" applyNumberFormat="1" applyFont="1" applyFill="1" applyBorder="1" applyAlignment="1">
      <alignment horizontal="center" vertical="center"/>
    </xf>
    <xf numFmtId="1" fontId="5" fillId="11" borderId="20" xfId="0" applyNumberFormat="1" applyFont="1" applyFill="1" applyBorder="1" applyAlignment="1">
      <alignment horizontal="center" vertical="center"/>
    </xf>
    <xf numFmtId="1" fontId="5" fillId="10" borderId="9" xfId="0" applyNumberFormat="1" applyFont="1" applyFill="1" applyBorder="1" applyAlignment="1">
      <alignment horizontal="center" vertical="center"/>
    </xf>
    <xf numFmtId="1" fontId="5" fillId="10" borderId="20" xfId="0" applyNumberFormat="1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26" fillId="0" borderId="45" xfId="1" applyFont="1" applyBorder="1"/>
    <xf numFmtId="0" fontId="2" fillId="0" borderId="42" xfId="2" applyFont="1"/>
    <xf numFmtId="0" fontId="5" fillId="0" borderId="42" xfId="2"/>
    <xf numFmtId="0" fontId="4" fillId="0" borderId="42" xfId="2" applyFont="1"/>
    <xf numFmtId="0" fontId="33" fillId="0" borderId="42" xfId="2" applyFont="1"/>
    <xf numFmtId="0" fontId="6" fillId="0" borderId="42" xfId="2" applyFont="1" applyAlignment="1"/>
    <xf numFmtId="0" fontId="5" fillId="0" borderId="42" xfId="2" applyFont="1"/>
    <xf numFmtId="0" fontId="7" fillId="0" borderId="42" xfId="2" applyFont="1"/>
    <xf numFmtId="0" fontId="8" fillId="17" borderId="48" xfId="2" applyFont="1" applyFill="1" applyBorder="1" applyAlignment="1">
      <alignment horizontal="center" vertical="center"/>
    </xf>
    <xf numFmtId="0" fontId="8" fillId="17" borderId="42" xfId="2" applyFont="1" applyFill="1" applyBorder="1" applyAlignment="1">
      <alignment horizontal="center" vertical="center"/>
    </xf>
    <xf numFmtId="0" fontId="5" fillId="0" borderId="45" xfId="2" applyBorder="1"/>
    <xf numFmtId="0" fontId="5" fillId="18" borderId="46" xfId="2" applyFill="1" applyBorder="1" applyAlignment="1">
      <alignment vertical="center" wrapText="1"/>
    </xf>
    <xf numFmtId="0" fontId="5" fillId="18" borderId="48" xfId="2" applyFill="1" applyBorder="1" applyAlignment="1">
      <alignment vertical="center" wrapText="1"/>
    </xf>
    <xf numFmtId="0" fontId="5" fillId="18" borderId="50" xfId="2" applyFill="1" applyBorder="1" applyAlignment="1">
      <alignment vertical="center" wrapText="1"/>
    </xf>
    <xf numFmtId="0" fontId="5" fillId="19" borderId="45" xfId="2" applyFill="1" applyBorder="1" applyAlignment="1">
      <alignment horizontal="center" vertical="center"/>
    </xf>
    <xf numFmtId="0" fontId="5" fillId="20" borderId="45" xfId="2" applyFill="1" applyBorder="1" applyAlignment="1">
      <alignment horizontal="center" vertical="center"/>
    </xf>
    <xf numFmtId="0" fontId="5" fillId="0" borderId="45" xfId="2" applyFont="1" applyBorder="1"/>
    <xf numFmtId="0" fontId="8" fillId="18" borderId="49" xfId="2" applyFont="1" applyFill="1" applyBorder="1" applyAlignment="1">
      <alignment vertical="center" wrapText="1"/>
    </xf>
    <xf numFmtId="0" fontId="5" fillId="0" borderId="45" xfId="2" applyBorder="1" applyAlignment="1">
      <alignment horizontal="center" vertical="center"/>
    </xf>
    <xf numFmtId="0" fontId="16" fillId="0" borderId="42" xfId="2" applyFont="1"/>
    <xf numFmtId="0" fontId="5" fillId="0" borderId="42" xfId="2" applyFont="1" applyBorder="1"/>
    <xf numFmtId="0" fontId="8" fillId="0" borderId="42" xfId="2" applyFont="1" applyBorder="1"/>
    <xf numFmtId="0" fontId="5" fillId="0" borderId="42" xfId="2" applyBorder="1" applyAlignment="1">
      <alignment horizontal="center" vertical="center"/>
    </xf>
    <xf numFmtId="0" fontId="5" fillId="19" borderId="45" xfId="2" applyFont="1" applyFill="1" applyBorder="1" applyAlignment="1">
      <alignment horizontal="center" vertical="center"/>
    </xf>
    <xf numFmtId="0" fontId="8" fillId="0" borderId="42" xfId="2" applyFont="1"/>
    <xf numFmtId="0" fontId="5" fillId="18" borderId="46" xfId="2" applyFont="1" applyFill="1" applyBorder="1" applyAlignment="1">
      <alignment vertical="center" wrapText="1"/>
    </xf>
    <xf numFmtId="0" fontId="5" fillId="18" borderId="48" xfId="2" applyFont="1" applyFill="1" applyBorder="1" applyAlignment="1">
      <alignment vertical="center" wrapText="1"/>
    </xf>
    <xf numFmtId="0" fontId="5" fillId="18" borderId="49" xfId="2" applyFill="1" applyBorder="1" applyAlignment="1">
      <alignment vertical="center" wrapText="1"/>
    </xf>
    <xf numFmtId="0" fontId="5" fillId="18" borderId="47" xfId="2" applyFill="1" applyBorder="1" applyAlignment="1">
      <alignment vertical="center" wrapText="1"/>
    </xf>
    <xf numFmtId="0" fontId="5" fillId="21" borderId="45" xfId="2" applyFill="1" applyBorder="1"/>
    <xf numFmtId="0" fontId="5" fillId="21" borderId="51" xfId="2" applyFill="1" applyBorder="1" applyAlignment="1">
      <alignment vertical="center" wrapText="1"/>
    </xf>
    <xf numFmtId="0" fontId="5" fillId="21" borderId="48" xfId="2" applyFill="1" applyBorder="1" applyAlignment="1">
      <alignment vertical="center" wrapText="1"/>
    </xf>
    <xf numFmtId="0" fontId="5" fillId="21" borderId="49" xfId="2" applyFill="1" applyBorder="1" applyAlignment="1">
      <alignment vertical="center" wrapText="1"/>
    </xf>
    <xf numFmtId="0" fontId="5" fillId="21" borderId="45" xfId="2" applyFill="1" applyBorder="1" applyAlignment="1">
      <alignment horizontal="center" vertical="center"/>
    </xf>
    <xf numFmtId="0" fontId="5" fillId="21" borderId="46" xfId="2" applyFill="1" applyBorder="1" applyAlignment="1">
      <alignment horizontal="center" vertical="center"/>
    </xf>
    <xf numFmtId="0" fontId="5" fillId="0" borderId="46" xfId="2" applyBorder="1"/>
    <xf numFmtId="0" fontId="5" fillId="0" borderId="42" xfId="2" applyBorder="1"/>
    <xf numFmtId="0" fontId="5" fillId="22" borderId="45" xfId="2" applyFont="1" applyFill="1" applyBorder="1"/>
    <xf numFmtId="0" fontId="5" fillId="22" borderId="52" xfId="2" applyFill="1" applyBorder="1"/>
    <xf numFmtId="0" fontId="5" fillId="22" borderId="42" xfId="2" applyFill="1" applyBorder="1"/>
    <xf numFmtId="0" fontId="5" fillId="22" borderId="49" xfId="2" applyFill="1" applyBorder="1"/>
    <xf numFmtId="1" fontId="5" fillId="22" borderId="45" xfId="2" applyNumberFormat="1" applyFill="1" applyBorder="1" applyAlignment="1">
      <alignment horizontal="center" vertical="center"/>
    </xf>
    <xf numFmtId="1" fontId="5" fillId="22" borderId="46" xfId="2" applyNumberFormat="1" applyFill="1" applyBorder="1" applyAlignment="1">
      <alignment horizontal="center" vertical="center"/>
    </xf>
    <xf numFmtId="0" fontId="5" fillId="0" borderId="42" xfId="2" applyFill="1"/>
    <xf numFmtId="0" fontId="5" fillId="0" borderId="45" xfId="2" applyFill="1" applyBorder="1"/>
    <xf numFmtId="1" fontId="35" fillId="23" borderId="45" xfId="2" applyNumberFormat="1" applyFont="1" applyFill="1" applyBorder="1" applyAlignment="1">
      <alignment horizontal="center" vertical="center" wrapText="1" readingOrder="1"/>
    </xf>
    <xf numFmtId="0" fontId="5" fillId="0" borderId="52" xfId="2" applyBorder="1" applyAlignment="1">
      <alignment horizontal="center" vertical="center"/>
    </xf>
    <xf numFmtId="0" fontId="31" fillId="0" borderId="42" xfId="2" applyFont="1" applyFill="1"/>
    <xf numFmtId="49" fontId="3" fillId="0" borderId="42" xfId="2" applyNumberFormat="1" applyFont="1" applyAlignment="1">
      <alignment horizontal="center" vertical="center"/>
    </xf>
    <xf numFmtId="1" fontId="5" fillId="24" borderId="46" xfId="2" applyNumberFormat="1" applyFill="1" applyBorder="1" applyAlignment="1">
      <alignment horizontal="center" vertical="center"/>
    </xf>
    <xf numFmtId="1" fontId="8" fillId="0" borderId="45" xfId="2" applyNumberFormat="1" applyFont="1" applyFill="1" applyBorder="1" applyAlignment="1">
      <alignment horizontal="center" vertical="center"/>
    </xf>
    <xf numFmtId="0" fontId="8" fillId="0" borderId="45" xfId="2" applyFont="1" applyFill="1" applyBorder="1" applyAlignment="1">
      <alignment horizontal="center" vertical="center"/>
    </xf>
    <xf numFmtId="0" fontId="5" fillId="0" borderId="45" xfId="2" applyFill="1" applyBorder="1" applyAlignment="1">
      <alignment horizontal="center" vertical="center"/>
    </xf>
    <xf numFmtId="1" fontId="8" fillId="17" borderId="45" xfId="2" applyNumberFormat="1" applyFont="1" applyFill="1" applyBorder="1" applyAlignment="1">
      <alignment horizontal="center" vertical="center"/>
    </xf>
    <xf numFmtId="0" fontId="5" fillId="0" borderId="45" xfId="2" applyBorder="1" applyAlignment="1">
      <alignment horizontal="right" vertical="center"/>
    </xf>
    <xf numFmtId="0" fontId="37" fillId="0" borderId="45" xfId="2" applyFont="1" applyFill="1" applyBorder="1" applyAlignment="1">
      <alignment horizontal="center" vertical="center"/>
    </xf>
    <xf numFmtId="1" fontId="38" fillId="25" borderId="45" xfId="2" applyNumberFormat="1" applyFont="1" applyFill="1" applyBorder="1" applyAlignment="1">
      <alignment horizontal="center" vertical="center"/>
    </xf>
    <xf numFmtId="0" fontId="39" fillId="0" borderId="45" xfId="2" applyFont="1" applyFill="1" applyBorder="1" applyAlignment="1">
      <alignment horizontal="center" vertical="center"/>
    </xf>
    <xf numFmtId="0" fontId="37" fillId="0" borderId="42" xfId="2" applyFont="1" applyFill="1" applyBorder="1" applyAlignment="1">
      <alignment horizontal="right" vertical="center"/>
    </xf>
    <xf numFmtId="0" fontId="37" fillId="0" borderId="42" xfId="2" applyFont="1" applyFill="1" applyBorder="1" applyAlignment="1">
      <alignment vertical="center"/>
    </xf>
    <xf numFmtId="0" fontId="37" fillId="0" borderId="42" xfId="2" applyFont="1" applyFill="1" applyBorder="1" applyAlignment="1">
      <alignment horizontal="center" vertical="center"/>
    </xf>
    <xf numFmtId="0" fontId="5" fillId="0" borderId="42" xfId="2" applyAlignment="1">
      <alignment vertical="center"/>
    </xf>
    <xf numFmtId="0" fontId="5" fillId="0" borderId="42" xfId="2" applyFont="1" applyFill="1" applyBorder="1"/>
    <xf numFmtId="0" fontId="40" fillId="18" borderId="45" xfId="2" applyFont="1" applyFill="1" applyBorder="1"/>
    <xf numFmtId="1" fontId="35" fillId="0" borderId="45" xfId="2" applyNumberFormat="1" applyFont="1" applyFill="1" applyBorder="1" applyAlignment="1">
      <alignment horizontal="center" vertical="center" wrapText="1" readingOrder="1"/>
    </xf>
    <xf numFmtId="0" fontId="40" fillId="0" borderId="45" xfId="2" applyFont="1" applyBorder="1"/>
    <xf numFmtId="0" fontId="40" fillId="0" borderId="53" xfId="2" applyFont="1" applyBorder="1" applyAlignment="1">
      <alignment horizontal="left" vertical="center"/>
    </xf>
    <xf numFmtId="1" fontId="35" fillId="23" borderId="53" xfId="2" applyNumberFormat="1" applyFont="1" applyFill="1" applyBorder="1" applyAlignment="1">
      <alignment horizontal="center" vertical="center" wrapText="1" readingOrder="1"/>
    </xf>
    <xf numFmtId="0" fontId="16" fillId="0" borderId="45" xfId="2" applyFont="1" applyBorder="1"/>
    <xf numFmtId="2" fontId="27" fillId="0" borderId="42" xfId="2" applyNumberFormat="1" applyFont="1" applyAlignment="1">
      <alignment wrapText="1"/>
    </xf>
    <xf numFmtId="0" fontId="5" fillId="14" borderId="22" xfId="0" applyFont="1" applyFill="1" applyBorder="1" applyAlignment="1">
      <alignment horizontal="center"/>
    </xf>
    <xf numFmtId="1" fontId="5" fillId="9" borderId="44" xfId="0" applyNumberFormat="1" applyFont="1" applyFill="1" applyBorder="1" applyAlignment="1">
      <alignment horizontal="center"/>
    </xf>
    <xf numFmtId="1" fontId="5" fillId="14" borderId="19" xfId="0" applyNumberFormat="1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5" fillId="14" borderId="32" xfId="0" applyFont="1" applyFill="1" applyBorder="1" applyAlignment="1">
      <alignment horizontal="center"/>
    </xf>
    <xf numFmtId="0" fontId="5" fillId="14" borderId="31" xfId="0" applyFont="1" applyFill="1" applyBorder="1" applyAlignment="1">
      <alignment horizontal="center"/>
    </xf>
    <xf numFmtId="1" fontId="5" fillId="14" borderId="45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 vertical="center" wrapText="1" readingOrder="1"/>
    </xf>
    <xf numFmtId="1" fontId="0" fillId="10" borderId="45" xfId="0" applyNumberFormat="1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/>
    </xf>
    <xf numFmtId="0" fontId="5" fillId="0" borderId="45" xfId="2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1" fontId="5" fillId="20" borderId="47" xfId="2" applyNumberFormat="1" applyFill="1" applyBorder="1" applyAlignment="1">
      <alignment horizontal="center" vertical="center"/>
    </xf>
    <xf numFmtId="1" fontId="5" fillId="24" borderId="45" xfId="2" applyNumberForma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" fontId="5" fillId="9" borderId="34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>
      <alignment vertical="center"/>
    </xf>
    <xf numFmtId="0" fontId="9" fillId="0" borderId="24" xfId="0" applyFont="1" applyBorder="1" applyAlignment="1"/>
    <xf numFmtId="0" fontId="5" fillId="0" borderId="23" xfId="0" applyFont="1" applyBorder="1" applyAlignment="1">
      <alignment vertical="center"/>
    </xf>
    <xf numFmtId="0" fontId="5" fillId="0" borderId="20" xfId="0" applyFont="1" applyBorder="1"/>
    <xf numFmtId="0" fontId="5" fillId="26" borderId="9" xfId="0" applyFont="1" applyFill="1" applyBorder="1" applyAlignment="1">
      <alignment horizontal="center"/>
    </xf>
    <xf numFmtId="0" fontId="5" fillId="26" borderId="9" xfId="0" applyFont="1" applyFill="1" applyBorder="1" applyAlignment="1">
      <alignment horizontal="center" vertical="center"/>
    </xf>
    <xf numFmtId="0" fontId="5" fillId="0" borderId="42" xfId="3" applyFont="1"/>
    <xf numFmtId="0" fontId="2" fillId="0" borderId="42" xfId="3" applyFont="1"/>
    <xf numFmtId="0" fontId="0" fillId="0" borderId="42" xfId="3" applyFont="1" applyAlignment="1"/>
    <xf numFmtId="0" fontId="8" fillId="0" borderId="42" xfId="3" applyFont="1"/>
    <xf numFmtId="0" fontId="7" fillId="0" borderId="42" xfId="3" applyFont="1"/>
    <xf numFmtId="1" fontId="5" fillId="0" borderId="42" xfId="3" applyNumberFormat="1" applyFont="1"/>
    <xf numFmtId="0" fontId="16" fillId="0" borderId="42" xfId="3" applyFont="1"/>
    <xf numFmtId="0" fontId="17" fillId="0" borderId="42" xfId="3" applyFont="1"/>
    <xf numFmtId="0" fontId="8" fillId="2" borderId="2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 wrapText="1"/>
    </xf>
    <xf numFmtId="0" fontId="8" fillId="2" borderId="32" xfId="3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42" xfId="3" applyFont="1" applyAlignment="1">
      <alignment horizontal="right" vertical="center"/>
    </xf>
    <xf numFmtId="0" fontId="5" fillId="0" borderId="20" xfId="3" applyFont="1" applyBorder="1"/>
    <xf numFmtId="0" fontId="5" fillId="5" borderId="20" xfId="3" applyFont="1" applyFill="1" applyBorder="1" applyAlignment="1">
      <alignment vertical="center" wrapText="1"/>
    </xf>
    <xf numFmtId="0" fontId="5" fillId="5" borderId="32" xfId="3" applyFont="1" applyFill="1" applyBorder="1" applyAlignment="1">
      <alignment vertical="center" wrapText="1"/>
    </xf>
    <xf numFmtId="0" fontId="5" fillId="5" borderId="22" xfId="3" applyFont="1" applyFill="1" applyBorder="1" applyAlignment="1">
      <alignment horizontal="center" wrapText="1"/>
    </xf>
    <xf numFmtId="0" fontId="5" fillId="6" borderId="9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/>
    </xf>
    <xf numFmtId="0" fontId="5" fillId="0" borderId="9" xfId="3" applyFont="1" applyBorder="1"/>
    <xf numFmtId="0" fontId="8" fillId="5" borderId="21" xfId="3" applyFont="1" applyFill="1" applyBorder="1" applyAlignment="1">
      <alignment vertical="center" wrapText="1"/>
    </xf>
    <xf numFmtId="0" fontId="42" fillId="0" borderId="9" xfId="3" applyFont="1" applyBorder="1"/>
    <xf numFmtId="0" fontId="5" fillId="0" borderId="9" xfId="3" applyFont="1" applyBorder="1" applyAlignment="1">
      <alignment horizontal="center" vertical="center"/>
    </xf>
    <xf numFmtId="0" fontId="5" fillId="0" borderId="42" xfId="3" applyFont="1" applyAlignment="1"/>
    <xf numFmtId="0" fontId="5" fillId="5" borderId="21" xfId="3" applyFont="1" applyFill="1" applyBorder="1" applyAlignment="1">
      <alignment vertical="center" wrapText="1"/>
    </xf>
    <xf numFmtId="0" fontId="5" fillId="8" borderId="9" xfId="3" applyFont="1" applyFill="1" applyBorder="1" applyAlignment="1">
      <alignment horizontal="center" vertical="center"/>
    </xf>
    <xf numFmtId="2" fontId="43" fillId="0" borderId="42" xfId="3" applyNumberFormat="1" applyFont="1" applyAlignment="1">
      <alignment wrapText="1"/>
    </xf>
    <xf numFmtId="2" fontId="27" fillId="0" borderId="42" xfId="3" applyNumberFormat="1" applyFont="1" applyAlignment="1">
      <alignment wrapText="1"/>
    </xf>
    <xf numFmtId="0" fontId="5" fillId="0" borderId="19" xfId="3" applyFont="1" applyBorder="1" applyAlignment="1">
      <alignment horizontal="right"/>
    </xf>
    <xf numFmtId="0" fontId="5" fillId="0" borderId="9" xfId="3" applyFont="1" applyBorder="1" applyAlignment="1">
      <alignment vertical="center" wrapText="1"/>
    </xf>
    <xf numFmtId="0" fontId="5" fillId="3" borderId="1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right"/>
    </xf>
    <xf numFmtId="0" fontId="5" fillId="12" borderId="20" xfId="3" applyFont="1" applyFill="1" applyBorder="1" applyAlignment="1">
      <alignment horizontal="center" vertical="center"/>
    </xf>
    <xf numFmtId="0" fontId="5" fillId="12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left"/>
    </xf>
    <xf numFmtId="0" fontId="8" fillId="5" borderId="9" xfId="3" applyFont="1" applyFill="1" applyBorder="1"/>
    <xf numFmtId="1" fontId="5" fillId="0" borderId="9" xfId="3" applyNumberFormat="1" applyFont="1" applyBorder="1" applyAlignment="1">
      <alignment horizontal="center" vertical="center" wrapText="1" readingOrder="1"/>
    </xf>
    <xf numFmtId="0" fontId="5" fillId="3" borderId="22" xfId="3" applyFont="1" applyFill="1" applyBorder="1" applyAlignment="1">
      <alignment horizontal="center" vertical="center"/>
    </xf>
    <xf numFmtId="0" fontId="43" fillId="0" borderId="42" xfId="3" applyFont="1"/>
    <xf numFmtId="0" fontId="8" fillId="0" borderId="9" xfId="3" applyFont="1" applyBorder="1"/>
    <xf numFmtId="1" fontId="5" fillId="10" borderId="9" xfId="3" applyNumberFormat="1" applyFont="1" applyFill="1" applyBorder="1" applyAlignment="1">
      <alignment horizontal="center" vertical="center" wrapText="1" readingOrder="1"/>
    </xf>
    <xf numFmtId="0" fontId="5" fillId="0" borderId="19" xfId="3" applyFont="1" applyBorder="1"/>
    <xf numFmtId="0" fontId="8" fillId="0" borderId="34" xfId="3" applyFont="1" applyBorder="1" applyAlignment="1">
      <alignment horizontal="left" vertical="center"/>
    </xf>
    <xf numFmtId="1" fontId="5" fillId="10" borderId="34" xfId="3" applyNumberFormat="1" applyFont="1" applyFill="1" applyBorder="1" applyAlignment="1">
      <alignment horizontal="center" vertical="center" wrapText="1" readingOrder="1"/>
    </xf>
    <xf numFmtId="1" fontId="5" fillId="10" borderId="34" xfId="3" applyNumberFormat="1" applyFont="1" applyFill="1" applyBorder="1" applyAlignment="1">
      <alignment horizontal="left" vertical="center" wrapText="1" readingOrder="1"/>
    </xf>
    <xf numFmtId="0" fontId="5" fillId="3" borderId="34" xfId="3" applyFont="1" applyFill="1" applyBorder="1" applyAlignment="1">
      <alignment horizontal="center" vertical="center"/>
    </xf>
    <xf numFmtId="0" fontId="5" fillId="9" borderId="9" xfId="3" applyFont="1" applyFill="1" applyBorder="1"/>
    <xf numFmtId="0" fontId="5" fillId="9" borderId="44" xfId="3" applyFont="1" applyFill="1" applyBorder="1"/>
    <xf numFmtId="0" fontId="5" fillId="9" borderId="42" xfId="3" applyFont="1" applyFill="1" applyBorder="1"/>
    <xf numFmtId="1" fontId="5" fillId="9" borderId="9" xfId="3" applyNumberFormat="1" applyFont="1" applyFill="1" applyBorder="1" applyAlignment="1">
      <alignment horizontal="center" vertical="center"/>
    </xf>
    <xf numFmtId="0" fontId="8" fillId="0" borderId="22" xfId="3" applyFont="1" applyBorder="1"/>
    <xf numFmtId="1" fontId="5" fillId="11" borderId="9" xfId="3" applyNumberFormat="1" applyFont="1" applyFill="1" applyBorder="1" applyAlignment="1">
      <alignment horizontal="center" vertical="center" wrapText="1" readingOrder="1"/>
    </xf>
    <xf numFmtId="0" fontId="5" fillId="9" borderId="9" xfId="3" applyFont="1" applyFill="1" applyBorder="1" applyAlignment="1">
      <alignment vertical="center"/>
    </xf>
    <xf numFmtId="0" fontId="5" fillId="9" borderId="31" xfId="3" applyFont="1" applyFill="1" applyBorder="1" applyAlignment="1">
      <alignment vertical="center"/>
    </xf>
    <xf numFmtId="0" fontId="5" fillId="9" borderId="42" xfId="3" applyFont="1" applyFill="1" applyBorder="1" applyAlignment="1">
      <alignment vertical="center"/>
    </xf>
    <xf numFmtId="1" fontId="5" fillId="9" borderId="20" xfId="3" applyNumberFormat="1" applyFont="1" applyFill="1" applyBorder="1" applyAlignment="1">
      <alignment horizontal="center" vertical="center"/>
    </xf>
    <xf numFmtId="0" fontId="5" fillId="13" borderId="9" xfId="3" applyFont="1" applyFill="1" applyBorder="1" applyAlignment="1">
      <alignment vertical="center"/>
    </xf>
    <xf numFmtId="0" fontId="5" fillId="13" borderId="20" xfId="3" applyFont="1" applyFill="1" applyBorder="1" applyAlignment="1">
      <alignment vertical="center"/>
    </xf>
    <xf numFmtId="0" fontId="5" fillId="13" borderId="21" xfId="3" applyFont="1" applyFill="1" applyBorder="1" applyAlignment="1">
      <alignment vertical="center"/>
    </xf>
    <xf numFmtId="0" fontId="5" fillId="13" borderId="22" xfId="3" applyFont="1" applyFill="1" applyBorder="1" applyAlignment="1">
      <alignment vertical="center"/>
    </xf>
    <xf numFmtId="1" fontId="5" fillId="28" borderId="20" xfId="3" applyNumberFormat="1" applyFont="1" applyFill="1" applyBorder="1" applyAlignment="1">
      <alignment horizontal="center" vertical="center"/>
    </xf>
    <xf numFmtId="1" fontId="5" fillId="28" borderId="9" xfId="3" applyNumberFormat="1" applyFont="1" applyFill="1" applyBorder="1" applyAlignment="1">
      <alignment horizontal="center" vertical="center"/>
    </xf>
    <xf numFmtId="0" fontId="5" fillId="28" borderId="9" xfId="3" applyFont="1" applyFill="1" applyBorder="1" applyAlignment="1">
      <alignment horizontal="center"/>
    </xf>
    <xf numFmtId="1" fontId="8" fillId="0" borderId="9" xfId="3" applyNumberFormat="1" applyFont="1" applyBorder="1" applyAlignment="1">
      <alignment horizontal="center" vertical="center"/>
    </xf>
    <xf numFmtId="1" fontId="8" fillId="2" borderId="20" xfId="3" applyNumberFormat="1" applyFont="1" applyFill="1" applyBorder="1" applyAlignment="1">
      <alignment horizontal="center" vertical="center"/>
    </xf>
    <xf numFmtId="1" fontId="8" fillId="2" borderId="9" xfId="3" applyNumberFormat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10" borderId="20" xfId="3" applyFont="1" applyFill="1" applyBorder="1" applyAlignment="1">
      <alignment horizontal="center" vertical="center"/>
    </xf>
    <xf numFmtId="0" fontId="44" fillId="0" borderId="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42" xfId="3" applyFont="1" applyAlignment="1">
      <alignment vertical="center"/>
    </xf>
    <xf numFmtId="0" fontId="45" fillId="0" borderId="42" xfId="4"/>
    <xf numFmtId="0" fontId="2" fillId="0" borderId="42" xfId="4" applyFont="1"/>
    <xf numFmtId="0" fontId="5" fillId="0" borderId="42" xfId="4" applyFont="1"/>
    <xf numFmtId="0" fontId="10" fillId="0" borderId="42" xfId="4" applyFont="1"/>
    <xf numFmtId="0" fontId="10" fillId="0" borderId="42" xfId="4" applyFont="1" applyAlignment="1">
      <alignment horizontal="center"/>
    </xf>
    <xf numFmtId="0" fontId="8" fillId="0" borderId="42" xfId="4" applyFont="1"/>
    <xf numFmtId="0" fontId="7" fillId="0" borderId="42" xfId="4" applyFont="1"/>
    <xf numFmtId="1" fontId="5" fillId="0" borderId="42" xfId="4" applyNumberFormat="1" applyFont="1"/>
    <xf numFmtId="0" fontId="16" fillId="0" borderId="42" xfId="4" applyFont="1"/>
    <xf numFmtId="0" fontId="17" fillId="0" borderId="42" xfId="4" applyFont="1"/>
    <xf numFmtId="0" fontId="5" fillId="0" borderId="42" xfId="4" applyFont="1" applyAlignment="1">
      <alignment horizontal="center" vertical="center" wrapText="1"/>
    </xf>
    <xf numFmtId="0" fontId="8" fillId="0" borderId="45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5" fillId="0" borderId="42" xfId="4" applyFont="1" applyAlignment="1">
      <alignment horizontal="right" vertical="center"/>
    </xf>
    <xf numFmtId="0" fontId="5" fillId="0" borderId="56" xfId="4" applyFont="1" applyBorder="1" applyAlignment="1">
      <alignment horizontal="right"/>
    </xf>
    <xf numFmtId="0" fontId="5" fillId="30" borderId="56" xfId="4" applyFont="1" applyFill="1" applyBorder="1"/>
    <xf numFmtId="0" fontId="5" fillId="30" borderId="55" xfId="4" applyFont="1" applyFill="1" applyBorder="1"/>
    <xf numFmtId="0" fontId="5" fillId="30" borderId="57" xfId="4" applyFont="1" applyFill="1" applyBorder="1" applyAlignment="1">
      <alignment horizontal="center"/>
    </xf>
    <xf numFmtId="0" fontId="5" fillId="31" borderId="45" xfId="4" applyFont="1" applyFill="1" applyBorder="1" applyAlignment="1">
      <alignment horizontal="center"/>
    </xf>
    <xf numFmtId="0" fontId="5" fillId="32" borderId="45" xfId="4" applyFont="1" applyFill="1" applyBorder="1" applyAlignment="1">
      <alignment horizontal="center"/>
    </xf>
    <xf numFmtId="0" fontId="5" fillId="33" borderId="45" xfId="4" applyFont="1" applyFill="1" applyBorder="1" applyAlignment="1">
      <alignment horizontal="center"/>
    </xf>
    <xf numFmtId="0" fontId="5" fillId="0" borderId="42" xfId="4" applyFont="1" applyAlignment="1">
      <alignment horizontal="center" vertical="center"/>
    </xf>
    <xf numFmtId="0" fontId="5" fillId="0" borderId="45" xfId="4" applyFont="1" applyBorder="1"/>
    <xf numFmtId="0" fontId="8" fillId="30" borderId="55" xfId="4" applyFont="1" applyFill="1" applyBorder="1"/>
    <xf numFmtId="0" fontId="16" fillId="0" borderId="45" xfId="4" applyFont="1" applyBorder="1"/>
    <xf numFmtId="0" fontId="45" fillId="0" borderId="42" xfId="4" applyFont="1"/>
    <xf numFmtId="0" fontId="26" fillId="0" borderId="42" xfId="4" applyFont="1"/>
    <xf numFmtId="0" fontId="5" fillId="35" borderId="45" xfId="4" applyFont="1" applyFill="1" applyBorder="1" applyAlignment="1">
      <alignment horizontal="center"/>
    </xf>
    <xf numFmtId="2" fontId="27" fillId="0" borderId="42" xfId="4" applyNumberFormat="1" applyFont="1" applyAlignment="1">
      <alignment wrapText="1"/>
    </xf>
    <xf numFmtId="0" fontId="5" fillId="36" borderId="46" xfId="4" applyFont="1" applyFill="1" applyBorder="1" applyAlignment="1">
      <alignment horizontal="left"/>
    </xf>
    <xf numFmtId="0" fontId="5" fillId="36" borderId="49" xfId="4" applyFont="1" applyFill="1" applyBorder="1" applyAlignment="1">
      <alignment horizontal="left"/>
    </xf>
    <xf numFmtId="0" fontId="5" fillId="36" borderId="45" xfId="4" applyFont="1" applyFill="1" applyBorder="1" applyAlignment="1">
      <alignment horizontal="center"/>
    </xf>
    <xf numFmtId="0" fontId="5" fillId="0" borderId="54" xfId="4" applyFont="1" applyBorder="1" applyAlignment="1">
      <alignment horizontal="right"/>
    </xf>
    <xf numFmtId="0" fontId="5" fillId="37" borderId="45" xfId="4" applyFont="1" applyFill="1" applyBorder="1" applyAlignment="1">
      <alignment horizontal="center"/>
    </xf>
    <xf numFmtId="0" fontId="5" fillId="0" borderId="45" xfId="4" applyFont="1" applyBorder="1" applyAlignment="1">
      <alignment horizontal="right"/>
    </xf>
    <xf numFmtId="0" fontId="5" fillId="38" borderId="45" xfId="4" applyFont="1" applyFill="1" applyBorder="1" applyAlignment="1">
      <alignment horizontal="center"/>
    </xf>
    <xf numFmtId="0" fontId="45" fillId="0" borderId="42" xfId="4" applyFont="1" applyAlignment="1">
      <alignment horizontal="left"/>
    </xf>
    <xf numFmtId="0" fontId="5" fillId="0" borderId="45" xfId="4" applyFont="1" applyBorder="1" applyAlignment="1">
      <alignment horizontal="center" vertical="center"/>
    </xf>
    <xf numFmtId="1" fontId="45" fillId="31" borderId="45" xfId="4" applyNumberFormat="1" applyFont="1" applyFill="1" applyBorder="1" applyAlignment="1">
      <alignment horizontal="center"/>
    </xf>
    <xf numFmtId="1" fontId="45" fillId="0" borderId="45" xfId="4" applyNumberFormat="1" applyFont="1" applyBorder="1" applyAlignment="1">
      <alignment horizontal="center"/>
    </xf>
    <xf numFmtId="1" fontId="45" fillId="32" borderId="45" xfId="4" applyNumberFormat="1" applyFont="1" applyFill="1" applyBorder="1" applyAlignment="1">
      <alignment horizontal="center"/>
    </xf>
    <xf numFmtId="0" fontId="5" fillId="35" borderId="42" xfId="4" applyFont="1" applyFill="1" applyBorder="1"/>
    <xf numFmtId="1" fontId="45" fillId="37" borderId="45" xfId="4" applyNumberFormat="1" applyFont="1" applyFill="1" applyBorder="1" applyAlignment="1">
      <alignment horizontal="center"/>
    </xf>
    <xf numFmtId="0" fontId="5" fillId="35" borderId="54" xfId="4" applyFont="1" applyFill="1" applyBorder="1"/>
    <xf numFmtId="0" fontId="5" fillId="35" borderId="55" xfId="4" applyFont="1" applyFill="1" applyBorder="1"/>
    <xf numFmtId="1" fontId="5" fillId="35" borderId="52" xfId="4" applyNumberFormat="1" applyFont="1" applyFill="1" applyBorder="1" applyAlignment="1">
      <alignment horizontal="center"/>
    </xf>
    <xf numFmtId="0" fontId="5" fillId="40" borderId="45" xfId="4" applyFont="1" applyFill="1" applyBorder="1"/>
    <xf numFmtId="0" fontId="5" fillId="40" borderId="55" xfId="4" applyFont="1" applyFill="1" applyBorder="1"/>
    <xf numFmtId="0" fontId="5" fillId="40" borderId="49" xfId="4" applyFont="1" applyFill="1" applyBorder="1"/>
    <xf numFmtId="1" fontId="5" fillId="41" borderId="45" xfId="4" applyNumberFormat="1" applyFont="1" applyFill="1" applyBorder="1" applyAlignment="1">
      <alignment horizontal="center"/>
    </xf>
    <xf numFmtId="0" fontId="5" fillId="41" borderId="47" xfId="4" applyFont="1" applyFill="1" applyBorder="1" applyAlignment="1">
      <alignment horizontal="center"/>
    </xf>
    <xf numFmtId="1" fontId="5" fillId="41" borderId="54" xfId="4" applyNumberFormat="1" applyFont="1" applyFill="1" applyBorder="1" applyAlignment="1">
      <alignment horizontal="center"/>
    </xf>
    <xf numFmtId="0" fontId="5" fillId="41" borderId="54" xfId="4" applyFont="1" applyFill="1" applyBorder="1" applyAlignment="1">
      <alignment horizontal="center"/>
    </xf>
    <xf numFmtId="0" fontId="5" fillId="41" borderId="55" xfId="4" applyFont="1" applyFill="1" applyBorder="1" applyAlignment="1">
      <alignment horizontal="center"/>
    </xf>
    <xf numFmtId="0" fontId="5" fillId="41" borderId="56" xfId="4" applyFont="1" applyFill="1" applyBorder="1" applyAlignment="1">
      <alignment horizontal="center"/>
    </xf>
    <xf numFmtId="0" fontId="5" fillId="41" borderId="45" xfId="4" applyFont="1" applyFill="1" applyBorder="1" applyAlignment="1">
      <alignment horizontal="center"/>
    </xf>
    <xf numFmtId="1" fontId="8" fillId="0" borderId="45" xfId="4" applyNumberFormat="1" applyFont="1" applyBorder="1" applyAlignment="1">
      <alignment horizontal="center"/>
    </xf>
    <xf numFmtId="1" fontId="5" fillId="0" borderId="45" xfId="4" applyNumberFormat="1" applyFont="1" applyBorder="1" applyAlignment="1">
      <alignment horizontal="center"/>
    </xf>
    <xf numFmtId="1" fontId="8" fillId="29" borderId="45" xfId="4" applyNumberFormat="1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 vertical="center"/>
    </xf>
    <xf numFmtId="0" fontId="8" fillId="32" borderId="56" xfId="4" applyFont="1" applyFill="1" applyBorder="1" applyAlignment="1">
      <alignment horizontal="center" vertical="center"/>
    </xf>
    <xf numFmtId="0" fontId="45" fillId="0" borderId="45" xfId="4" applyFont="1" applyBorder="1" applyAlignment="1">
      <alignment horizontal="center"/>
    </xf>
    <xf numFmtId="0" fontId="28" fillId="0" borderId="45" xfId="4" applyFont="1" applyBorder="1" applyAlignment="1">
      <alignment horizontal="center"/>
    </xf>
    <xf numFmtId="0" fontId="45" fillId="0" borderId="55" xfId="4" applyFont="1" applyBorder="1" applyAlignment="1">
      <alignment horizontal="center"/>
    </xf>
    <xf numFmtId="0" fontId="45" fillId="0" borderId="56" xfId="4" applyFont="1" applyBorder="1" applyAlignment="1">
      <alignment horizontal="center"/>
    </xf>
    <xf numFmtId="0" fontId="5" fillId="0" borderId="42" xfId="4" applyFont="1" applyAlignment="1">
      <alignment vertical="center"/>
    </xf>
    <xf numFmtId="1" fontId="45" fillId="0" borderId="55" xfId="4" applyNumberFormat="1" applyFont="1" applyBorder="1" applyAlignment="1">
      <alignment horizontal="center"/>
    </xf>
    <xf numFmtId="1" fontId="45" fillId="0" borderId="56" xfId="4" applyNumberFormat="1" applyFont="1" applyBorder="1" applyAlignment="1">
      <alignment horizontal="center"/>
    </xf>
    <xf numFmtId="1" fontId="28" fillId="0" borderId="45" xfId="4" applyNumberFormat="1" applyFont="1" applyBorder="1" applyAlignment="1">
      <alignment horizontal="center"/>
    </xf>
    <xf numFmtId="0" fontId="45" fillId="0" borderId="42" xfId="4" applyFont="1" applyAlignment="1">
      <alignment horizontal="right"/>
    </xf>
    <xf numFmtId="0" fontId="45" fillId="0" borderId="42" xfId="4" applyFont="1" applyAlignment="1">
      <alignment horizontal="center"/>
    </xf>
    <xf numFmtId="0" fontId="5" fillId="0" borderId="45" xfId="4" applyFont="1" applyBorder="1" applyAlignment="1">
      <alignment horizontal="center"/>
    </xf>
    <xf numFmtId="0" fontId="47" fillId="31" borderId="45" xfId="4" applyFont="1" applyFill="1" applyBorder="1" applyAlignment="1">
      <alignment horizontal="center"/>
    </xf>
    <xf numFmtId="0" fontId="45" fillId="31" borderId="45" xfId="4" applyFill="1" applyBorder="1" applyAlignment="1">
      <alignment horizontal="center"/>
    </xf>
    <xf numFmtId="1" fontId="47" fillId="0" borderId="45" xfId="4" applyNumberFormat="1" applyFont="1" applyBorder="1" applyAlignment="1">
      <alignment horizontal="center"/>
    </xf>
    <xf numFmtId="0" fontId="47" fillId="0" borderId="45" xfId="4" applyFont="1" applyBorder="1" applyAlignment="1">
      <alignment horizontal="center"/>
    </xf>
    <xf numFmtId="1" fontId="47" fillId="31" borderId="45" xfId="4" applyNumberFormat="1" applyFont="1" applyFill="1" applyBorder="1" applyAlignment="1">
      <alignment horizontal="center"/>
    </xf>
    <xf numFmtId="0" fontId="26" fillId="0" borderId="46" xfId="4" applyFont="1" applyBorder="1"/>
    <xf numFmtId="0" fontId="45" fillId="0" borderId="45" xfId="4" applyBorder="1" applyAlignment="1">
      <alignment horizontal="center"/>
    </xf>
    <xf numFmtId="0" fontId="3" fillId="0" borderId="42" xfId="6" applyBorder="1" applyProtection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44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16" fillId="0" borderId="9" xfId="3" applyFont="1" applyBorder="1"/>
    <xf numFmtId="0" fontId="0" fillId="0" borderId="42" xfId="3" applyFont="1"/>
    <xf numFmtId="0" fontId="26" fillId="0" borderId="42" xfId="3" applyFont="1"/>
    <xf numFmtId="0" fontId="5" fillId="44" borderId="9" xfId="3" applyFont="1" applyFill="1" applyBorder="1" applyAlignment="1">
      <alignment horizontal="center" vertical="center"/>
    </xf>
    <xf numFmtId="0" fontId="26" fillId="5" borderId="9" xfId="3" applyFont="1" applyFill="1" applyBorder="1"/>
    <xf numFmtId="1" fontId="0" fillId="0" borderId="9" xfId="3" applyNumberFormat="1" applyFont="1" applyBorder="1" applyAlignment="1">
      <alignment horizontal="center" vertical="center" wrapText="1" readingOrder="1"/>
    </xf>
    <xf numFmtId="0" fontId="27" fillId="0" borderId="42" xfId="3" applyFont="1"/>
    <xf numFmtId="0" fontId="26" fillId="0" borderId="9" xfId="3" applyFont="1" applyBorder="1"/>
    <xf numFmtId="1" fontId="0" fillId="10" borderId="9" xfId="3" applyNumberFormat="1" applyFont="1" applyFill="1" applyBorder="1" applyAlignment="1">
      <alignment horizontal="center" vertical="center" wrapText="1" readingOrder="1"/>
    </xf>
    <xf numFmtId="0" fontId="26" fillId="0" borderId="34" xfId="3" applyFont="1" applyBorder="1" applyAlignment="1">
      <alignment horizontal="left" vertical="center"/>
    </xf>
    <xf numFmtId="1" fontId="0" fillId="10" borderId="34" xfId="3" applyNumberFormat="1" applyFont="1" applyFill="1" applyBorder="1" applyAlignment="1">
      <alignment horizontal="center" vertical="center" wrapText="1" readingOrder="1"/>
    </xf>
    <xf numFmtId="1" fontId="0" fillId="10" borderId="34" xfId="3" applyNumberFormat="1" applyFont="1" applyFill="1" applyBorder="1" applyAlignment="1">
      <alignment horizontal="left" vertical="center" wrapText="1" readingOrder="1"/>
    </xf>
    <xf numFmtId="0" fontId="26" fillId="0" borderId="22" xfId="3" applyFont="1" applyBorder="1"/>
    <xf numFmtId="1" fontId="0" fillId="11" borderId="9" xfId="3" applyNumberFormat="1" applyFont="1" applyFill="1" applyBorder="1" applyAlignment="1">
      <alignment horizontal="center" vertical="center" wrapText="1" readingOrder="1"/>
    </xf>
    <xf numFmtId="0" fontId="0" fillId="0" borderId="9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right" vertical="center"/>
    </xf>
    <xf numFmtId="0" fontId="0" fillId="0" borderId="42" xfId="3" applyFont="1" applyAlignment="1">
      <alignment vertical="center"/>
    </xf>
    <xf numFmtId="0" fontId="0" fillId="0" borderId="42" xfId="3" applyFont="1" applyAlignment="1">
      <alignment horizontal="center" vertical="center"/>
    </xf>
    <xf numFmtId="0" fontId="10" fillId="0" borderId="42" xfId="3" applyFont="1"/>
    <xf numFmtId="0" fontId="10" fillId="0" borderId="42" xfId="3" applyFont="1" applyAlignment="1">
      <alignment horizontal="center"/>
    </xf>
    <xf numFmtId="0" fontId="8" fillId="5" borderId="32" xfId="3" applyFont="1" applyFill="1" applyBorder="1"/>
    <xf numFmtId="0" fontId="31" fillId="0" borderId="9" xfId="3" applyFont="1" applyBorder="1"/>
    <xf numFmtId="0" fontId="49" fillId="0" borderId="9" xfId="3" applyFont="1" applyBorder="1"/>
    <xf numFmtId="0" fontId="31" fillId="0" borderId="9" xfId="3" applyFont="1" applyBorder="1" applyAlignment="1">
      <alignment horizontal="center" vertical="center"/>
    </xf>
    <xf numFmtId="0" fontId="3" fillId="0" borderId="9" xfId="3" applyFont="1" applyBorder="1"/>
    <xf numFmtId="0" fontId="5" fillId="26" borderId="9" xfId="3" applyFont="1" applyFill="1" applyBorder="1" applyAlignment="1">
      <alignment horizontal="center" vertical="center"/>
    </xf>
    <xf numFmtId="0" fontId="5" fillId="0" borderId="34" xfId="3" applyFont="1" applyBorder="1"/>
    <xf numFmtId="0" fontId="26" fillId="5" borderId="22" xfId="3" applyFont="1" applyFill="1" applyBorder="1"/>
    <xf numFmtId="1" fontId="0" fillId="11" borderId="34" xfId="3" applyNumberFormat="1" applyFont="1" applyFill="1" applyBorder="1" applyAlignment="1">
      <alignment horizontal="left" vertical="center" wrapText="1" readingOrder="1"/>
    </xf>
    <xf numFmtId="1" fontId="5" fillId="14" borderId="20" xfId="3" applyNumberFormat="1" applyFont="1" applyFill="1" applyBorder="1" applyAlignment="1">
      <alignment horizontal="center" vertical="center"/>
    </xf>
    <xf numFmtId="1" fontId="5" fillId="14" borderId="9" xfId="3" applyNumberFormat="1" applyFont="1" applyFill="1" applyBorder="1" applyAlignment="1">
      <alignment horizontal="center" vertical="center"/>
    </xf>
    <xf numFmtId="0" fontId="5" fillId="14" borderId="9" xfId="3" applyFont="1" applyFill="1" applyBorder="1" applyAlignment="1">
      <alignment horizontal="center"/>
    </xf>
    <xf numFmtId="0" fontId="29" fillId="0" borderId="42" xfId="3" applyFont="1"/>
    <xf numFmtId="0" fontId="30" fillId="0" borderId="42" xfId="3" applyFont="1"/>
    <xf numFmtId="0" fontId="5" fillId="0" borderId="4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45" borderId="44" xfId="3" applyFont="1" applyFill="1" applyBorder="1"/>
    <xf numFmtId="0" fontId="5" fillId="45" borderId="42" xfId="3" applyFont="1" applyFill="1" applyBorder="1"/>
    <xf numFmtId="0" fontId="5" fillId="0" borderId="44" xfId="3" applyFont="1" applyBorder="1" applyAlignment="1">
      <alignment vertical="center"/>
    </xf>
    <xf numFmtId="0" fontId="5" fillId="35" borderId="46" xfId="4" applyFont="1" applyFill="1" applyBorder="1" applyAlignment="1"/>
    <xf numFmtId="0" fontId="5" fillId="35" borderId="49" xfId="4" applyFont="1" applyFill="1" applyBorder="1" applyAlignment="1"/>
    <xf numFmtId="0" fontId="5" fillId="35" borderId="47" xfId="4" applyFont="1" applyFill="1" applyBorder="1" applyAlignment="1"/>
    <xf numFmtId="1" fontId="45" fillId="0" borderId="42" xfId="4" applyNumberFormat="1"/>
    <xf numFmtId="164" fontId="8" fillId="17" borderId="45" xfId="2" applyNumberFormat="1" applyFont="1" applyFill="1" applyBorder="1" applyAlignment="1">
      <alignment horizontal="center" vertical="center"/>
    </xf>
    <xf numFmtId="0" fontId="5" fillId="34" borderId="45" xfId="4" applyFont="1" applyFill="1" applyBorder="1" applyAlignment="1">
      <alignment horizontal="center" vertical="center"/>
    </xf>
    <xf numFmtId="0" fontId="5" fillId="35" borderId="45" xfId="4" applyFont="1" applyFill="1" applyBorder="1" applyAlignment="1">
      <alignment horizontal="center" vertical="center"/>
    </xf>
    <xf numFmtId="0" fontId="35" fillId="0" borderId="42" xfId="1"/>
    <xf numFmtId="1" fontId="8" fillId="42" borderId="45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19" xfId="0" applyFont="1" applyBorder="1"/>
    <xf numFmtId="0" fontId="0" fillId="0" borderId="42" xfId="3" applyFont="1" applyAlignment="1"/>
    <xf numFmtId="0" fontId="0" fillId="0" borderId="42" xfId="3" applyFont="1" applyAlignment="1">
      <alignment horizontal="left"/>
    </xf>
    <xf numFmtId="0" fontId="8" fillId="29" borderId="45" xfId="4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5" fillId="46" borderId="9" xfId="3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8" fillId="17" borderId="46" xfId="2" applyFont="1" applyFill="1" applyBorder="1" applyAlignment="1">
      <alignment horizontal="center" vertical="center"/>
    </xf>
    <xf numFmtId="0" fontId="5" fillId="0" borderId="45" xfId="2" applyFont="1" applyFill="1" applyBorder="1"/>
    <xf numFmtId="1" fontId="5" fillId="0" borderId="45" xfId="2" applyNumberFormat="1" applyFill="1" applyBorder="1" applyAlignment="1">
      <alignment horizontal="center" vertical="center"/>
    </xf>
    <xf numFmtId="1" fontId="5" fillId="0" borderId="46" xfId="2" applyNumberFormat="1" applyFill="1" applyBorder="1" applyAlignment="1">
      <alignment horizontal="center" vertical="center"/>
    </xf>
    <xf numFmtId="0" fontId="8" fillId="0" borderId="49" xfId="2" applyFont="1" applyFill="1" applyBorder="1"/>
    <xf numFmtId="0" fontId="35" fillId="0" borderId="42" xfId="1" applyFont="1" applyAlignment="1"/>
    <xf numFmtId="0" fontId="2" fillId="0" borderId="42" xfId="1" applyFont="1"/>
    <xf numFmtId="0" fontId="5" fillId="0" borderId="42" xfId="1" applyFont="1"/>
    <xf numFmtId="0" fontId="8" fillId="0" borderId="42" xfId="1" applyFont="1"/>
    <xf numFmtId="0" fontId="7" fillId="0" borderId="42" xfId="17" applyFont="1"/>
    <xf numFmtId="1" fontId="5" fillId="0" borderId="42" xfId="1" applyNumberFormat="1" applyFont="1"/>
    <xf numFmtId="0" fontId="7" fillId="0" borderId="42" xfId="1" applyFont="1"/>
    <xf numFmtId="0" fontId="0" fillId="0" borderId="42" xfId="17" applyFont="1" applyAlignment="1"/>
    <xf numFmtId="0" fontId="8" fillId="0" borderId="42" xfId="17" applyFont="1"/>
    <xf numFmtId="0" fontId="16" fillId="0" borderId="42" xfId="17" applyFont="1"/>
    <xf numFmtId="0" fontId="17" fillId="0" borderId="42" xfId="17" applyFont="1"/>
    <xf numFmtId="0" fontId="8" fillId="2" borderId="2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5" fillId="0" borderId="42" xfId="1" applyFont="1" applyAlignment="1">
      <alignment horizontal="right" vertical="center"/>
    </xf>
    <xf numFmtId="0" fontId="5" fillId="0" borderId="20" xfId="1" applyFont="1" applyBorder="1"/>
    <xf numFmtId="0" fontId="5" fillId="3" borderId="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/>
    </xf>
    <xf numFmtId="0" fontId="5" fillId="0" borderId="9" xfId="1" applyFont="1" applyBorder="1"/>
    <xf numFmtId="0" fontId="8" fillId="5" borderId="21" xfId="1" applyFont="1" applyFill="1" applyBorder="1" applyAlignment="1">
      <alignment vertical="center" wrapText="1"/>
    </xf>
    <xf numFmtId="0" fontId="16" fillId="0" borderId="9" xfId="1" applyFont="1" applyBorder="1"/>
    <xf numFmtId="0" fontId="5" fillId="0" borderId="9" xfId="1" applyFont="1" applyBorder="1" applyAlignment="1">
      <alignment horizontal="center" vertical="center"/>
    </xf>
    <xf numFmtId="0" fontId="35" fillId="0" borderId="42" xfId="1" applyFont="1"/>
    <xf numFmtId="0" fontId="26" fillId="0" borderId="42" xfId="1" applyFont="1"/>
    <xf numFmtId="0" fontId="0" fillId="0" borderId="42" xfId="17" applyFont="1"/>
    <xf numFmtId="0" fontId="5" fillId="8" borderId="9" xfId="1" applyFont="1" applyFill="1" applyBorder="1" applyAlignment="1">
      <alignment horizontal="center" vertical="center"/>
    </xf>
    <xf numFmtId="2" fontId="27" fillId="0" borderId="42" xfId="1" applyNumberFormat="1" applyFont="1" applyAlignment="1">
      <alignment wrapText="1"/>
    </xf>
    <xf numFmtId="0" fontId="5" fillId="0" borderId="19" xfId="1" applyFont="1" applyBorder="1" applyAlignment="1">
      <alignment horizontal="right"/>
    </xf>
    <xf numFmtId="0" fontId="5" fillId="0" borderId="9" xfId="1" applyFont="1" applyBorder="1" applyAlignment="1">
      <alignment vertical="center" wrapText="1"/>
    </xf>
    <xf numFmtId="0" fontId="5" fillId="26" borderId="9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6" fillId="0" borderId="42" xfId="1" applyFont="1"/>
    <xf numFmtId="0" fontId="17" fillId="0" borderId="42" xfId="1" applyFont="1"/>
    <xf numFmtId="0" fontId="5" fillId="0" borderId="9" xfId="1" applyFont="1" applyBorder="1" applyAlignment="1">
      <alignment horizontal="right"/>
    </xf>
    <xf numFmtId="0" fontId="5" fillId="12" borderId="20" xfId="1" applyFont="1" applyFill="1" applyBorder="1" applyAlignment="1">
      <alignment horizontal="center" vertical="center"/>
    </xf>
    <xf numFmtId="0" fontId="5" fillId="12" borderId="9" xfId="1" applyFont="1" applyFill="1" applyBorder="1" applyAlignment="1">
      <alignment horizontal="center" vertical="center"/>
    </xf>
    <xf numFmtId="0" fontId="0" fillId="0" borderId="42" xfId="17" applyFont="1" applyAlignment="1">
      <alignment horizontal="left"/>
    </xf>
    <xf numFmtId="0" fontId="26" fillId="5" borderId="9" xfId="1" applyFont="1" applyFill="1" applyBorder="1"/>
    <xf numFmtId="1" fontId="35" fillId="0" borderId="9" xfId="1" applyNumberFormat="1" applyFont="1" applyBorder="1" applyAlignment="1">
      <alignment horizontal="center" vertical="center" wrapText="1" readingOrder="1"/>
    </xf>
    <xf numFmtId="0" fontId="5" fillId="3" borderId="22" xfId="1" applyFont="1" applyFill="1" applyBorder="1" applyAlignment="1">
      <alignment horizontal="center" vertical="center"/>
    </xf>
    <xf numFmtId="0" fontId="26" fillId="0" borderId="9" xfId="1" applyFont="1" applyBorder="1"/>
    <xf numFmtId="1" fontId="35" fillId="10" borderId="9" xfId="1" applyNumberFormat="1" applyFont="1" applyFill="1" applyBorder="1" applyAlignment="1">
      <alignment horizontal="center" vertical="center" wrapText="1" readingOrder="1"/>
    </xf>
    <xf numFmtId="0" fontId="5" fillId="0" borderId="20" xfId="1" applyFont="1" applyBorder="1" applyAlignment="1">
      <alignment horizontal="center" vertical="center"/>
    </xf>
    <xf numFmtId="0" fontId="26" fillId="0" borderId="22" xfId="1" applyFont="1" applyBorder="1"/>
    <xf numFmtId="0" fontId="5" fillId="9" borderId="37" xfId="1" applyFont="1" applyFill="1" applyBorder="1"/>
    <xf numFmtId="0" fontId="5" fillId="9" borderId="44" xfId="1" applyFont="1" applyFill="1" applyBorder="1"/>
    <xf numFmtId="0" fontId="5" fillId="9" borderId="42" xfId="1" applyFont="1" applyFill="1" applyBorder="1"/>
    <xf numFmtId="1" fontId="5" fillId="9" borderId="34" xfId="1" applyNumberFormat="1" applyFont="1" applyFill="1" applyBorder="1" applyAlignment="1">
      <alignment horizontal="center" vertical="center"/>
    </xf>
    <xf numFmtId="0" fontId="5" fillId="0" borderId="45" xfId="1" applyFont="1" applyBorder="1"/>
    <xf numFmtId="0" fontId="35" fillId="0" borderId="45" xfId="1" applyFont="1" applyBorder="1" applyAlignment="1"/>
    <xf numFmtId="1" fontId="35" fillId="10" borderId="45" xfId="1" applyNumberFormat="1" applyFont="1" applyFill="1" applyBorder="1" applyAlignment="1">
      <alignment horizontal="center" vertical="center" wrapText="1" readingOrder="1"/>
    </xf>
    <xf numFmtId="0" fontId="35" fillId="0" borderId="45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8" fillId="0" borderId="45" xfId="1" applyFont="1" applyBorder="1"/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/>
    <xf numFmtId="1" fontId="5" fillId="10" borderId="45" xfId="1" applyNumberFormat="1" applyFont="1" applyFill="1" applyBorder="1" applyAlignment="1">
      <alignment horizontal="center" vertical="center" wrapText="1" readingOrder="1"/>
    </xf>
    <xf numFmtId="0" fontId="26" fillId="0" borderId="19" xfId="1" applyFont="1" applyBorder="1"/>
    <xf numFmtId="1" fontId="35" fillId="10" borderId="19" xfId="1" applyNumberFormat="1" applyFont="1" applyFill="1" applyBorder="1" applyAlignment="1">
      <alignment horizontal="center" vertical="center" wrapText="1" readingOrder="1"/>
    </xf>
    <xf numFmtId="0" fontId="8" fillId="0" borderId="9" xfId="1" applyFont="1" applyBorder="1"/>
    <xf numFmtId="1" fontId="5" fillId="10" borderId="9" xfId="1" applyNumberFormat="1" applyFont="1" applyFill="1" applyBorder="1" applyAlignment="1">
      <alignment horizontal="center" vertical="center" wrapText="1" readingOrder="1"/>
    </xf>
    <xf numFmtId="1" fontId="35" fillId="11" borderId="9" xfId="1" applyNumberFormat="1" applyFont="1" applyFill="1" applyBorder="1" applyAlignment="1">
      <alignment horizontal="center" vertical="center" wrapText="1" readingOrder="1"/>
    </xf>
    <xf numFmtId="1" fontId="5" fillId="9" borderId="20" xfId="1" applyNumberFormat="1" applyFont="1" applyFill="1" applyBorder="1" applyAlignment="1">
      <alignment horizontal="center" vertical="center"/>
    </xf>
    <xf numFmtId="1" fontId="5" fillId="9" borderId="9" xfId="1" applyNumberFormat="1" applyFont="1" applyFill="1" applyBorder="1" applyAlignment="1">
      <alignment horizontal="center" vertical="center"/>
    </xf>
    <xf numFmtId="1" fontId="5" fillId="14" borderId="20" xfId="1" applyNumberFormat="1" applyFont="1" applyFill="1" applyBorder="1" applyAlignment="1">
      <alignment horizontal="center" vertical="center"/>
    </xf>
    <xf numFmtId="1" fontId="5" fillId="14" borderId="9" xfId="1" applyNumberFormat="1" applyFont="1" applyFill="1" applyBorder="1" applyAlignment="1">
      <alignment horizontal="center" vertical="center"/>
    </xf>
    <xf numFmtId="0" fontId="5" fillId="14" borderId="9" xfId="1" applyFont="1" applyFill="1" applyBorder="1" applyAlignment="1">
      <alignment horizont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/>
    <xf numFmtId="0" fontId="5" fillId="0" borderId="22" xfId="1" applyFont="1" applyBorder="1"/>
    <xf numFmtId="1" fontId="8" fillId="0" borderId="9" xfId="1" applyNumberFormat="1" applyFont="1" applyBorder="1" applyAlignment="1">
      <alignment horizontal="center" vertical="center"/>
    </xf>
    <xf numFmtId="1" fontId="8" fillId="2" borderId="20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10" borderId="20" xfId="17" applyFont="1" applyFill="1" applyBorder="1" applyAlignment="1">
      <alignment horizontal="center" vertical="center"/>
    </xf>
    <xf numFmtId="0" fontId="5" fillId="0" borderId="42" xfId="17" applyFont="1" applyAlignment="1">
      <alignment horizontal="center" vertical="center"/>
    </xf>
    <xf numFmtId="0" fontId="35" fillId="0" borderId="20" xfId="1" applyFont="1" applyBorder="1" applyAlignment="1">
      <alignment vertical="center"/>
    </xf>
    <xf numFmtId="0" fontId="0" fillId="0" borderId="9" xfId="17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35" fillId="0" borderId="20" xfId="1" applyFont="1" applyBorder="1"/>
    <xf numFmtId="0" fontId="35" fillId="0" borderId="9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/>
    </xf>
    <xf numFmtId="0" fontId="5" fillId="0" borderId="34" xfId="1" applyFont="1" applyBorder="1"/>
    <xf numFmtId="0" fontId="35" fillId="0" borderId="21" xfId="1" applyFont="1" applyBorder="1"/>
    <xf numFmtId="0" fontId="35" fillId="0" borderId="34" xfId="1" applyFont="1" applyBorder="1" applyAlignment="1">
      <alignment horizontal="center" vertical="center"/>
    </xf>
    <xf numFmtId="0" fontId="35" fillId="0" borderId="41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5" fillId="0" borderId="42" xfId="1" applyFont="1" applyAlignment="1">
      <alignment vertical="center"/>
    </xf>
    <xf numFmtId="0" fontId="35" fillId="0" borderId="53" xfId="1" applyFont="1" applyBorder="1" applyAlignment="1"/>
    <xf numFmtId="0" fontId="35" fillId="0" borderId="29" xfId="1" applyFont="1" applyBorder="1"/>
    <xf numFmtId="0" fontId="5" fillId="0" borderId="29" xfId="1" applyFont="1" applyBorder="1"/>
    <xf numFmtId="1" fontId="8" fillId="2" borderId="32" xfId="1" applyNumberFormat="1" applyFont="1" applyFill="1" applyBorder="1" applyAlignment="1">
      <alignment horizontal="center" vertical="center"/>
    </xf>
    <xf numFmtId="1" fontId="8" fillId="2" borderId="31" xfId="1" applyNumberFormat="1" applyFont="1" applyFill="1" applyBorder="1" applyAlignment="1">
      <alignment horizontal="center" vertical="center"/>
    </xf>
    <xf numFmtId="1" fontId="8" fillId="2" borderId="45" xfId="1" applyNumberFormat="1" applyFont="1" applyFill="1" applyBorder="1" applyAlignment="1">
      <alignment horizontal="center" vertical="center"/>
    </xf>
    <xf numFmtId="0" fontId="35" fillId="0" borderId="42" xfId="1" applyFont="1" applyAlignment="1">
      <alignment horizontal="right" vertical="center"/>
    </xf>
    <xf numFmtId="0" fontId="0" fillId="0" borderId="42" xfId="3" applyFont="1" applyAlignment="1"/>
    <xf numFmtId="0" fontId="5" fillId="0" borderId="31" xfId="3" applyFont="1" applyBorder="1"/>
    <xf numFmtId="0" fontId="0" fillId="0" borderId="42" xfId="3" applyFont="1" applyAlignment="1">
      <alignment horizontal="left"/>
    </xf>
    <xf numFmtId="0" fontId="0" fillId="0" borderId="0" xfId="0" applyFont="1" applyAlignment="1"/>
    <xf numFmtId="0" fontId="0" fillId="0" borderId="42" xfId="3" applyFont="1" applyAlignment="1"/>
    <xf numFmtId="0" fontId="8" fillId="10" borderId="32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/>
    </xf>
    <xf numFmtId="0" fontId="8" fillId="10" borderId="44" xfId="0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/>
    </xf>
    <xf numFmtId="0" fontId="8" fillId="32" borderId="56" xfId="4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" fontId="0" fillId="0" borderId="42" xfId="0" applyNumberFormat="1" applyFon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1" fontId="8" fillId="2" borderId="45" xfId="0" applyNumberFormat="1" applyFont="1" applyFill="1" applyBorder="1" applyAlignment="1">
      <alignment horizontal="center" vertical="center"/>
    </xf>
    <xf numFmtId="0" fontId="5" fillId="47" borderId="9" xfId="0" applyFont="1" applyFill="1" applyBorder="1" applyAlignment="1">
      <alignment horizontal="center"/>
    </xf>
    <xf numFmtId="0" fontId="5" fillId="48" borderId="45" xfId="4" applyFont="1" applyFill="1" applyBorder="1" applyAlignment="1">
      <alignment horizontal="center"/>
    </xf>
    <xf numFmtId="0" fontId="5" fillId="49" borderId="45" xfId="4" applyFont="1" applyFill="1" applyBorder="1" applyAlignment="1">
      <alignment horizontal="center"/>
    </xf>
    <xf numFmtId="0" fontId="0" fillId="0" borderId="0" xfId="0" applyFont="1" applyAlignment="1"/>
    <xf numFmtId="0" fontId="5" fillId="0" borderId="45" xfId="4" applyFont="1" applyBorder="1" applyAlignment="1">
      <alignment horizontal="center" vertical="center"/>
    </xf>
    <xf numFmtId="0" fontId="0" fillId="0" borderId="42" xfId="3" applyFont="1" applyAlignment="1"/>
    <xf numFmtId="0" fontId="0" fillId="0" borderId="42" xfId="3" applyFont="1" applyAlignment="1">
      <alignment horizontal="left"/>
    </xf>
    <xf numFmtId="0" fontId="5" fillId="0" borderId="42" xfId="3" applyFont="1" applyAlignment="1">
      <alignment horizontal="left"/>
    </xf>
    <xf numFmtId="0" fontId="35" fillId="0" borderId="42" xfId="1" applyFont="1" applyAlignment="1"/>
    <xf numFmtId="0" fontId="5" fillId="0" borderId="54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6" fillId="0" borderId="22" xfId="0" applyFont="1" applyBorder="1"/>
    <xf numFmtId="0" fontId="8" fillId="0" borderId="22" xfId="1" applyFont="1" applyBorder="1"/>
    <xf numFmtId="0" fontId="26" fillId="0" borderId="36" xfId="0" applyFont="1" applyBorder="1" applyAlignment="1">
      <alignment vertical="center"/>
    </xf>
    <xf numFmtId="1" fontId="0" fillId="10" borderId="9" xfId="0" applyNumberFormat="1" applyFont="1" applyFill="1" applyBorder="1" applyAlignment="1">
      <alignment horizontal="center"/>
    </xf>
    <xf numFmtId="1" fontId="0" fillId="10" borderId="9" xfId="0" applyNumberFormat="1" applyFont="1" applyFill="1" applyBorder="1" applyAlignment="1">
      <alignment horizontal="center" vertical="center"/>
    </xf>
    <xf numFmtId="0" fontId="26" fillId="5" borderId="22" xfId="0" applyFont="1" applyFill="1" applyBorder="1"/>
    <xf numFmtId="0" fontId="26" fillId="0" borderId="22" xfId="0" applyFont="1" applyFill="1" applyBorder="1"/>
    <xf numFmtId="0" fontId="0" fillId="0" borderId="42" xfId="3" applyFont="1" applyAlignment="1"/>
    <xf numFmtId="0" fontId="5" fillId="0" borderId="22" xfId="3" applyFont="1" applyBorder="1"/>
    <xf numFmtId="0" fontId="5" fillId="0" borderId="21" xfId="3" applyFont="1" applyBorder="1"/>
    <xf numFmtId="0" fontId="31" fillId="0" borderId="20" xfId="3" applyFont="1" applyBorder="1"/>
    <xf numFmtId="0" fontId="8" fillId="0" borderId="3" xfId="0" applyFont="1" applyBorder="1" applyAlignment="1">
      <alignment horizontal="center" vertical="center"/>
    </xf>
    <xf numFmtId="0" fontId="9" fillId="0" borderId="6" xfId="0" applyFont="1" applyBorder="1"/>
    <xf numFmtId="0" fontId="8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9" fillId="0" borderId="18" xfId="0" applyFont="1" applyBorder="1"/>
    <xf numFmtId="0" fontId="9" fillId="0" borderId="7" xfId="0" applyFont="1" applyBorder="1"/>
    <xf numFmtId="0" fontId="8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5" fillId="12" borderId="3" xfId="0" applyFont="1" applyFill="1" applyBorder="1" applyAlignment="1">
      <alignment horizontal="left"/>
    </xf>
    <xf numFmtId="0" fontId="9" fillId="0" borderId="4" xfId="0" applyFont="1" applyBorder="1"/>
    <xf numFmtId="0" fontId="5" fillId="10" borderId="23" xfId="0" applyFont="1" applyFill="1" applyBorder="1" applyAlignment="1">
      <alignment horizontal="left" vertical="center"/>
    </xf>
    <xf numFmtId="0" fontId="5" fillId="0" borderId="24" xfId="0" applyFont="1" applyBorder="1"/>
    <xf numFmtId="0" fontId="5" fillId="0" borderId="15" xfId="0" applyFont="1" applyBorder="1"/>
    <xf numFmtId="0" fontId="5" fillId="0" borderId="25" xfId="0" applyFont="1" applyBorder="1"/>
    <xf numFmtId="0" fontId="8" fillId="2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8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/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 applyAlignment="1">
      <alignment horizontal="left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/>
    <xf numFmtId="0" fontId="5" fillId="0" borderId="21" xfId="0" applyFont="1" applyBorder="1" applyAlignment="1">
      <alignment horizontal="left"/>
    </xf>
    <xf numFmtId="0" fontId="5" fillId="0" borderId="22" xfId="0" applyFont="1" applyBorder="1"/>
    <xf numFmtId="0" fontId="5" fillId="0" borderId="29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0" fillId="0" borderId="4" xfId="0" applyFont="1" applyBorder="1"/>
    <xf numFmtId="0" fontId="26" fillId="2" borderId="3" xfId="0" applyFont="1" applyFill="1" applyBorder="1" applyAlignment="1">
      <alignment horizontal="left"/>
    </xf>
    <xf numFmtId="0" fontId="9" fillId="0" borderId="21" xfId="0" applyFont="1" applyBorder="1"/>
    <xf numFmtId="0" fontId="35" fillId="0" borderId="0" xfId="0" applyFont="1" applyAlignment="1">
      <alignment horizontal="left"/>
    </xf>
    <xf numFmtId="0" fontId="0" fillId="0" borderId="0" xfId="0" applyFont="1" applyAlignment="1"/>
    <xf numFmtId="0" fontId="8" fillId="2" borderId="19" xfId="0" applyFont="1" applyFill="1" applyBorder="1" applyAlignment="1">
      <alignment horizontal="center" vertical="center"/>
    </xf>
    <xf numFmtId="0" fontId="0" fillId="0" borderId="32" xfId="0" applyFont="1" applyBorder="1"/>
    <xf numFmtId="0" fontId="8" fillId="10" borderId="21" xfId="0" applyFont="1" applyFill="1" applyBorder="1" applyAlignment="1">
      <alignment horizontal="left" vertical="center" wrapText="1"/>
    </xf>
    <xf numFmtId="0" fontId="8" fillId="10" borderId="2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8" fillId="10" borderId="45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left"/>
    </xf>
    <xf numFmtId="0" fontId="8" fillId="0" borderId="45" xfId="4" applyFont="1" applyBorder="1" applyAlignment="1">
      <alignment horizontal="center" vertical="center"/>
    </xf>
    <xf numFmtId="0" fontId="8" fillId="29" borderId="45" xfId="4" applyFont="1" applyFill="1" applyBorder="1" applyAlignment="1">
      <alignment horizontal="center" vertical="center"/>
    </xf>
    <xf numFmtId="0" fontId="8" fillId="29" borderId="47" xfId="4" applyFont="1" applyFill="1" applyBorder="1" applyAlignment="1">
      <alignment horizontal="center" vertical="center"/>
    </xf>
    <xf numFmtId="0" fontId="8" fillId="0" borderId="46" xfId="4" applyFont="1" applyBorder="1" applyAlignment="1">
      <alignment horizontal="center" vertical="center" wrapText="1"/>
    </xf>
    <xf numFmtId="0" fontId="8" fillId="0" borderId="49" xfId="4" applyFont="1" applyBorder="1" applyAlignment="1">
      <alignment horizontal="center" vertical="center" wrapText="1"/>
    </xf>
    <xf numFmtId="0" fontId="8" fillId="29" borderId="53" xfId="4" applyFont="1" applyFill="1" applyBorder="1" applyAlignment="1">
      <alignment horizontal="center" vertical="center" wrapText="1"/>
    </xf>
    <xf numFmtId="0" fontId="8" fillId="29" borderId="54" xfId="4" applyFont="1" applyFill="1" applyBorder="1" applyAlignment="1">
      <alignment horizontal="center" vertical="center" wrapText="1"/>
    </xf>
    <xf numFmtId="0" fontId="5" fillId="34" borderId="46" xfId="4" applyFont="1" applyFill="1" applyBorder="1" applyAlignment="1">
      <alignment horizontal="left" wrapText="1"/>
    </xf>
    <xf numFmtId="0" fontId="5" fillId="34" borderId="49" xfId="4" applyFont="1" applyFill="1" applyBorder="1" applyAlignment="1">
      <alignment horizontal="left" wrapText="1"/>
    </xf>
    <xf numFmtId="0" fontId="5" fillId="34" borderId="47" xfId="4" applyFont="1" applyFill="1" applyBorder="1" applyAlignment="1">
      <alignment horizontal="left" wrapText="1"/>
    </xf>
    <xf numFmtId="0" fontId="8" fillId="29" borderId="45" xfId="4" applyFont="1" applyFill="1" applyBorder="1" applyAlignment="1">
      <alignment horizontal="center"/>
    </xf>
    <xf numFmtId="0" fontId="8" fillId="29" borderId="46" xfId="4" applyFont="1" applyFill="1" applyBorder="1" applyAlignment="1">
      <alignment horizontal="center"/>
    </xf>
    <xf numFmtId="49" fontId="8" fillId="29" borderId="49" xfId="4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46" xfId="4" applyFont="1" applyBorder="1" applyAlignment="1">
      <alignment horizontal="left"/>
    </xf>
    <xf numFmtId="0" fontId="5" fillId="0" borderId="45" xfId="4" applyFont="1" applyFill="1" applyBorder="1" applyAlignment="1">
      <alignment horizontal="left"/>
    </xf>
    <xf numFmtId="0" fontId="5" fillId="38" borderId="45" xfId="4" applyFont="1" applyFill="1" applyBorder="1" applyAlignment="1">
      <alignment horizontal="left"/>
    </xf>
    <xf numFmtId="0" fontId="5" fillId="0" borderId="45" xfId="4" applyFont="1" applyBorder="1" applyAlignment="1">
      <alignment horizontal="center" vertical="center"/>
    </xf>
    <xf numFmtId="0" fontId="5" fillId="0" borderId="45" xfId="4" applyFont="1" applyFill="1" applyBorder="1" applyAlignment="1">
      <alignment horizontal="left" vertical="center"/>
    </xf>
    <xf numFmtId="0" fontId="5" fillId="0" borderId="54" xfId="4" applyFont="1" applyFill="1" applyBorder="1" applyAlignment="1">
      <alignment horizontal="left" vertical="center"/>
    </xf>
    <xf numFmtId="0" fontId="5" fillId="43" borderId="45" xfId="4" applyFont="1" applyFill="1" applyBorder="1" applyAlignment="1">
      <alignment horizontal="left"/>
    </xf>
    <xf numFmtId="0" fontId="5" fillId="41" borderId="45" xfId="4" applyFont="1" applyFill="1" applyBorder="1" applyAlignment="1">
      <alignment horizontal="left"/>
    </xf>
    <xf numFmtId="0" fontId="5" fillId="0" borderId="53" xfId="4" applyFont="1" applyBorder="1" applyAlignment="1">
      <alignment horizontal="center" vertical="center"/>
    </xf>
    <xf numFmtId="0" fontId="5" fillId="0" borderId="54" xfId="4" applyFont="1" applyBorder="1" applyAlignment="1">
      <alignment horizontal="center" vertical="center"/>
    </xf>
    <xf numFmtId="0" fontId="5" fillId="0" borderId="45" xfId="4" applyFont="1" applyBorder="1" applyAlignment="1">
      <alignment horizontal="left"/>
    </xf>
    <xf numFmtId="0" fontId="8" fillId="32" borderId="45" xfId="4" applyFont="1" applyFill="1" applyBorder="1" applyAlignment="1">
      <alignment horizontal="left" vertical="center" wrapText="1"/>
    </xf>
    <xf numFmtId="0" fontId="8" fillId="29" borderId="51" xfId="4" applyFont="1" applyFill="1" applyBorder="1" applyAlignment="1">
      <alignment horizontal="left" vertical="center" wrapText="1"/>
    </xf>
    <xf numFmtId="0" fontId="8" fillId="29" borderId="48" xfId="4" applyFont="1" applyFill="1" applyBorder="1" applyAlignment="1">
      <alignment horizontal="left" vertical="center" wrapText="1"/>
    </xf>
    <xf numFmtId="0" fontId="8" fillId="29" borderId="50" xfId="4" applyFont="1" applyFill="1" applyBorder="1" applyAlignment="1">
      <alignment horizontal="left" vertical="center" wrapText="1"/>
    </xf>
    <xf numFmtId="0" fontId="8" fillId="32" borderId="54" xfId="4" applyFont="1" applyFill="1" applyBorder="1" applyAlignment="1">
      <alignment horizontal="center"/>
    </xf>
    <xf numFmtId="0" fontId="8" fillId="10" borderId="34" xfId="0" applyFont="1" applyFill="1" applyBorder="1" applyAlignment="1">
      <alignment horizontal="left" vertical="center" wrapText="1"/>
    </xf>
    <xf numFmtId="0" fontId="5" fillId="0" borderId="19" xfId="0" applyFont="1" applyBorder="1"/>
    <xf numFmtId="0" fontId="8" fillId="32" borderId="47" xfId="4" applyFont="1" applyFill="1" applyBorder="1" applyAlignment="1">
      <alignment horizontal="left"/>
    </xf>
    <xf numFmtId="0" fontId="5" fillId="0" borderId="47" xfId="4" applyFont="1" applyFill="1" applyBorder="1" applyAlignment="1">
      <alignment horizontal="left"/>
    </xf>
    <xf numFmtId="0" fontId="54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0" fontId="5" fillId="0" borderId="47" xfId="4" applyFont="1" applyFill="1" applyBorder="1" applyAlignment="1">
      <alignment horizontal="left" vertical="center"/>
    </xf>
    <xf numFmtId="0" fontId="54" fillId="0" borderId="20" xfId="0" applyFont="1" applyFill="1" applyBorder="1" applyAlignment="1">
      <alignment horizontal="left" wrapText="1"/>
    </xf>
    <xf numFmtId="0" fontId="54" fillId="0" borderId="22" xfId="0" applyFont="1" applyFill="1" applyBorder="1" applyAlignment="1">
      <alignment horizontal="left" wrapText="1"/>
    </xf>
    <xf numFmtId="0" fontId="35" fillId="0" borderId="42" xfId="4" applyFont="1" applyBorder="1" applyAlignment="1">
      <alignment horizontal="left"/>
    </xf>
    <xf numFmtId="0" fontId="45" fillId="0" borderId="47" xfId="4" applyFont="1" applyBorder="1"/>
    <xf numFmtId="0" fontId="26" fillId="29" borderId="45" xfId="4" applyFont="1" applyFill="1" applyBorder="1" applyAlignment="1">
      <alignment horizontal="left"/>
    </xf>
    <xf numFmtId="0" fontId="8" fillId="0" borderId="45" xfId="4" applyFont="1" applyBorder="1" applyAlignment="1">
      <alignment horizontal="center"/>
    </xf>
    <xf numFmtId="0" fontId="5" fillId="0" borderId="45" xfId="4" applyFont="1" applyBorder="1" applyAlignment="1">
      <alignment horizontal="center"/>
    </xf>
    <xf numFmtId="0" fontId="5" fillId="0" borderId="47" xfId="4" applyFont="1" applyBorder="1" applyAlignment="1">
      <alignment horizontal="center"/>
    </xf>
    <xf numFmtId="0" fontId="8" fillId="29" borderId="53" xfId="4" applyFont="1" applyFill="1" applyBorder="1" applyAlignment="1">
      <alignment horizontal="center" vertical="center"/>
    </xf>
    <xf numFmtId="0" fontId="8" fillId="29" borderId="54" xfId="4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8" xfId="0" applyFont="1" applyBorder="1"/>
    <xf numFmtId="49" fontId="8" fillId="2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0" fillId="0" borderId="3" xfId="0" applyFont="1" applyBorder="1"/>
    <xf numFmtId="0" fontId="8" fillId="2" borderId="3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5" fillId="1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9" fillId="0" borderId="24" xfId="0" applyFont="1" applyBorder="1"/>
    <xf numFmtId="0" fontId="9" fillId="0" borderId="15" xfId="0" applyFont="1" applyBorder="1"/>
    <xf numFmtId="0" fontId="9" fillId="0" borderId="25" xfId="0" applyFont="1" applyBorder="1"/>
    <xf numFmtId="0" fontId="9" fillId="0" borderId="29" xfId="0" applyFont="1" applyBorder="1"/>
    <xf numFmtId="0" fontId="9" fillId="0" borderId="26" xfId="0" applyFont="1" applyBorder="1"/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/>
    <xf numFmtId="0" fontId="0" fillId="0" borderId="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50" fillId="0" borderId="24" xfId="0" applyFont="1" applyBorder="1"/>
    <xf numFmtId="0" fontId="50" fillId="0" borderId="15" xfId="0" applyFont="1" applyBorder="1"/>
    <xf numFmtId="0" fontId="50" fillId="0" borderId="25" xfId="0" applyFont="1" applyBorder="1"/>
    <xf numFmtId="0" fontId="35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9" fillId="0" borderId="5" xfId="0" applyFont="1" applyBorder="1"/>
    <xf numFmtId="0" fontId="5" fillId="8" borderId="20" xfId="0" applyFont="1" applyFill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/>
    </xf>
    <xf numFmtId="0" fontId="9" fillId="0" borderId="36" xfId="0" applyFont="1" applyBorder="1"/>
    <xf numFmtId="0" fontId="5" fillId="9" borderId="31" xfId="0" applyFont="1" applyFill="1" applyBorder="1" applyAlignment="1">
      <alignment horizontal="left"/>
    </xf>
    <xf numFmtId="0" fontId="9" fillId="0" borderId="32" xfId="0" applyFont="1" applyBorder="1"/>
    <xf numFmtId="0" fontId="9" fillId="0" borderId="33" xfId="0" applyFont="1" applyBorder="1"/>
    <xf numFmtId="0" fontId="8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0" fillId="0" borderId="20" xfId="3" applyFont="1" applyBorder="1"/>
    <xf numFmtId="0" fontId="5" fillId="0" borderId="21" xfId="3" applyFont="1" applyBorder="1"/>
    <xf numFmtId="0" fontId="5" fillId="0" borderId="22" xfId="3" applyFont="1" applyBorder="1"/>
    <xf numFmtId="0" fontId="0" fillId="0" borderId="20" xfId="3" applyFont="1" applyBorder="1" applyAlignment="1">
      <alignment vertical="center"/>
    </xf>
    <xf numFmtId="0" fontId="26" fillId="2" borderId="20" xfId="3" applyFont="1" applyFill="1" applyBorder="1" applyAlignment="1">
      <alignment horizontal="left" vertical="center"/>
    </xf>
    <xf numFmtId="0" fontId="35" fillId="0" borderId="42" xfId="3" applyFont="1" applyAlignment="1">
      <alignment horizontal="left"/>
    </xf>
    <xf numFmtId="0" fontId="0" fillId="0" borderId="42" xfId="3" applyFont="1" applyAlignment="1"/>
    <xf numFmtId="0" fontId="8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14" borderId="20" xfId="3" applyFont="1" applyFill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8" fillId="10" borderId="21" xfId="3" applyFont="1" applyFill="1" applyBorder="1" applyAlignment="1">
      <alignment horizontal="left" vertical="center" wrapText="1"/>
    </xf>
    <xf numFmtId="0" fontId="8" fillId="2" borderId="20" xfId="3" applyFont="1" applyFill="1" applyBorder="1" applyAlignment="1">
      <alignment horizontal="left" vertical="center" wrapText="1"/>
    </xf>
    <xf numFmtId="0" fontId="8" fillId="10" borderId="34" xfId="3" applyFont="1" applyFill="1" applyBorder="1" applyAlignment="1">
      <alignment horizontal="center" vertical="center" wrapText="1"/>
    </xf>
    <xf numFmtId="0" fontId="5" fillId="0" borderId="19" xfId="3" applyFont="1" applyBorder="1"/>
    <xf numFmtId="0" fontId="8" fillId="2" borderId="34" xfId="3" applyFont="1" applyFill="1" applyBorder="1" applyAlignment="1">
      <alignment horizontal="center" vertical="center"/>
    </xf>
    <xf numFmtId="0" fontId="8" fillId="2" borderId="41" xfId="3" applyFont="1" applyFill="1" applyBorder="1" applyAlignment="1">
      <alignment horizontal="center" vertical="center"/>
    </xf>
    <xf numFmtId="0" fontId="5" fillId="0" borderId="31" xfId="3" applyFont="1" applyBorder="1"/>
    <xf numFmtId="49" fontId="8" fillId="2" borderId="29" xfId="3" applyNumberFormat="1" applyFont="1" applyFill="1" applyBorder="1" applyAlignment="1">
      <alignment horizontal="center" vertical="center" wrapText="1"/>
    </xf>
    <xf numFmtId="0" fontId="5" fillId="0" borderId="32" xfId="3" applyFont="1" applyBorder="1"/>
    <xf numFmtId="0" fontId="5" fillId="0" borderId="34" xfId="3" applyFont="1" applyBorder="1" applyAlignment="1">
      <alignment horizontal="center" vertical="center"/>
    </xf>
    <xf numFmtId="0" fontId="5" fillId="0" borderId="37" xfId="3" applyFont="1" applyBorder="1"/>
    <xf numFmtId="0" fontId="0" fillId="5" borderId="41" xfId="3" applyFont="1" applyFill="1" applyBorder="1" applyAlignment="1">
      <alignment horizontal="left" vertical="center"/>
    </xf>
    <xf numFmtId="0" fontId="5" fillId="0" borderId="40" xfId="3" applyFont="1" applyBorder="1"/>
    <xf numFmtId="0" fontId="5" fillId="0" borderId="36" xfId="3" applyFont="1" applyBorder="1"/>
    <xf numFmtId="0" fontId="0" fillId="0" borderId="20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 wrapText="1"/>
    </xf>
    <xf numFmtId="0" fontId="5" fillId="8" borderId="20" xfId="3" applyFont="1" applyFill="1" applyBorder="1" applyAlignment="1">
      <alignment horizontal="left" vertical="center" wrapText="1"/>
    </xf>
    <xf numFmtId="0" fontId="5" fillId="0" borderId="21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4" borderId="20" xfId="3" applyFont="1" applyFill="1" applyBorder="1" applyAlignment="1">
      <alignment horizontal="left" vertical="center"/>
    </xf>
    <xf numFmtId="0" fontId="5" fillId="12" borderId="20" xfId="3" applyFont="1" applyFill="1" applyBorder="1" applyAlignment="1">
      <alignment horizontal="left"/>
    </xf>
    <xf numFmtId="0" fontId="8" fillId="2" borderId="20" xfId="3" applyFont="1" applyFill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/>
    </xf>
    <xf numFmtId="0" fontId="50" fillId="0" borderId="3" xfId="0" applyFont="1" applyBorder="1" applyAlignment="1">
      <alignment horizontal="left" vertical="center"/>
    </xf>
    <xf numFmtId="0" fontId="50" fillId="0" borderId="6" xfId="0" applyFont="1" applyBorder="1"/>
    <xf numFmtId="0" fontId="5" fillId="0" borderId="22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0" fillId="5" borderId="3" xfId="0" applyFont="1" applyFill="1" applyBorder="1"/>
    <xf numFmtId="0" fontId="0" fillId="0" borderId="3" xfId="0" applyFont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9" xfId="0" applyFont="1" applyBorder="1"/>
    <xf numFmtId="0" fontId="5" fillId="16" borderId="1" xfId="0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/>
    </xf>
    <xf numFmtId="0" fontId="5" fillId="16" borderId="37" xfId="0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28" borderId="20" xfId="3" applyFont="1" applyFill="1" applyBorder="1" applyAlignment="1">
      <alignment horizontal="left" vertical="center"/>
    </xf>
    <xf numFmtId="0" fontId="0" fillId="0" borderId="41" xfId="3" applyFont="1" applyBorder="1" applyAlignment="1">
      <alignment horizontal="left" vertical="center"/>
    </xf>
    <xf numFmtId="0" fontId="5" fillId="0" borderId="41" xfId="3" applyFont="1" applyBorder="1" applyAlignment="1">
      <alignment horizontal="left" vertical="center"/>
    </xf>
    <xf numFmtId="0" fontId="0" fillId="0" borderId="20" xfId="3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/>
    </xf>
    <xf numFmtId="0" fontId="5" fillId="0" borderId="20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10" fillId="0" borderId="42" xfId="3" applyFont="1" applyAlignment="1">
      <alignment horizontal="center"/>
    </xf>
    <xf numFmtId="0" fontId="5" fillId="27" borderId="20" xfId="3" applyFont="1" applyFill="1" applyBorder="1" applyAlignment="1">
      <alignment horizontal="left" vertical="center"/>
    </xf>
    <xf numFmtId="0" fontId="8" fillId="2" borderId="20" xfId="3" applyFont="1" applyFill="1" applyBorder="1" applyAlignment="1">
      <alignment horizontal="left" vertical="center"/>
    </xf>
    <xf numFmtId="0" fontId="5" fillId="0" borderId="42" xfId="3" applyFont="1" applyAlignment="1">
      <alignment horizontal="left"/>
    </xf>
    <xf numFmtId="0" fontId="5" fillId="0" borderId="42" xfId="3" applyFont="1" applyAlignment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20" xfId="3" applyFont="1" applyFill="1" applyBorder="1" applyAlignment="1">
      <alignment horizontal="left" vertical="center"/>
    </xf>
    <xf numFmtId="0" fontId="5" fillId="0" borderId="22" xfId="3" applyFont="1" applyFill="1" applyBorder="1"/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/>
    <xf numFmtId="0" fontId="5" fillId="0" borderId="19" xfId="3" applyFont="1" applyBorder="1" applyAlignment="1">
      <alignment vertical="center"/>
    </xf>
    <xf numFmtId="0" fontId="5" fillId="0" borderId="41" xfId="3" applyFont="1" applyFill="1" applyBorder="1" applyAlignment="1">
      <alignment horizontal="left" vertical="center"/>
    </xf>
    <xf numFmtId="0" fontId="5" fillId="0" borderId="40" xfId="3" applyFont="1" applyFill="1" applyBorder="1"/>
    <xf numFmtId="0" fontId="5" fillId="0" borderId="31" xfId="3" applyFont="1" applyFill="1" applyBorder="1"/>
    <xf numFmtId="0" fontId="5" fillId="0" borderId="36" xfId="3" applyFont="1" applyFill="1" applyBorder="1"/>
    <xf numFmtId="0" fontId="35" fillId="0" borderId="64" xfId="1" applyFont="1" applyFill="1" applyBorder="1" applyAlignment="1">
      <alignment horizontal="left" vertical="center" wrapText="1"/>
    </xf>
    <xf numFmtId="0" fontId="35" fillId="0" borderId="22" xfId="1" applyFont="1" applyFill="1" applyBorder="1" applyAlignment="1">
      <alignment horizontal="left" vertical="center" wrapText="1"/>
    </xf>
    <xf numFmtId="0" fontId="5" fillId="0" borderId="20" xfId="3" applyFont="1" applyFill="1" applyBorder="1" applyAlignment="1">
      <alignment horizontal="left" vertical="center" wrapText="1"/>
    </xf>
    <xf numFmtId="0" fontId="5" fillId="0" borderId="22" xfId="3" applyFont="1" applyFill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41" xfId="3" applyFont="1" applyFill="1" applyBorder="1" applyAlignment="1">
      <alignment horizontal="left" vertical="center" wrapText="1"/>
    </xf>
    <xf numFmtId="0" fontId="5" fillId="0" borderId="40" xfId="3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horizontal="left"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10" fillId="0" borderId="42" xfId="3" applyFont="1" applyAlignment="1">
      <alignment horizontal="left"/>
    </xf>
    <xf numFmtId="0" fontId="0" fillId="0" borderId="42" xfId="3" applyFont="1" applyAlignment="1">
      <alignment horizontal="left"/>
    </xf>
    <xf numFmtId="0" fontId="5" fillId="5" borderId="41" xfId="3" applyFont="1" applyFill="1" applyBorder="1" applyAlignment="1">
      <alignment horizontal="left" vertical="center"/>
    </xf>
    <xf numFmtId="0" fontId="8" fillId="2" borderId="34" xfId="17" applyFont="1" applyFill="1" applyBorder="1" applyAlignment="1">
      <alignment horizontal="center" vertical="center"/>
    </xf>
    <xf numFmtId="0" fontId="5" fillId="0" borderId="19" xfId="17" applyFont="1" applyBorder="1"/>
    <xf numFmtId="0" fontId="8" fillId="10" borderId="21" xfId="17" applyFont="1" applyFill="1" applyBorder="1" applyAlignment="1">
      <alignment horizontal="left" vertical="center" wrapText="1"/>
    </xf>
    <xf numFmtId="0" fontId="5" fillId="0" borderId="22" xfId="17" applyFont="1" applyBorder="1"/>
    <xf numFmtId="0" fontId="26" fillId="2" borderId="45" xfId="1" applyFont="1" applyFill="1" applyBorder="1" applyAlignment="1">
      <alignment horizontal="left" vertical="center"/>
    </xf>
    <xf numFmtId="0" fontId="35" fillId="0" borderId="42" xfId="17" applyFont="1" applyAlignment="1">
      <alignment horizontal="left"/>
    </xf>
    <xf numFmtId="0" fontId="0" fillId="0" borderId="42" xfId="17" applyFont="1" applyAlignment="1"/>
    <xf numFmtId="0" fontId="8" fillId="0" borderId="20" xfId="1" applyFont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/>
    <xf numFmtId="0" fontId="5" fillId="0" borderId="20" xfId="1" applyFont="1" applyBorder="1" applyAlignment="1">
      <alignment horizontal="center" vertical="center"/>
    </xf>
    <xf numFmtId="0" fontId="5" fillId="13" borderId="31" xfId="1" applyFont="1" applyFill="1" applyBorder="1" applyAlignment="1">
      <alignment horizontal="left" vertical="center"/>
    </xf>
    <xf numFmtId="0" fontId="5" fillId="13" borderId="32" xfId="1" applyFont="1" applyFill="1" applyBorder="1" applyAlignment="1">
      <alignment horizontal="left" vertical="center"/>
    </xf>
    <xf numFmtId="0" fontId="5" fillId="13" borderId="36" xfId="1" applyFont="1" applyFill="1" applyBorder="1" applyAlignment="1">
      <alignment horizontal="left" vertical="center"/>
    </xf>
    <xf numFmtId="0" fontId="5" fillId="14" borderId="20" xfId="1" applyFont="1" applyFill="1" applyBorder="1" applyAlignment="1">
      <alignment horizontal="left" vertical="center"/>
    </xf>
    <xf numFmtId="0" fontId="5" fillId="14" borderId="21" xfId="1" applyFont="1" applyFill="1" applyBorder="1" applyAlignment="1">
      <alignment horizontal="left" vertical="center"/>
    </xf>
    <xf numFmtId="0" fontId="5" fillId="14" borderId="22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8" fillId="10" borderId="34" xfId="17" applyFont="1" applyFill="1" applyBorder="1" applyAlignment="1">
      <alignment horizontal="center" vertical="center" wrapText="1"/>
    </xf>
    <xf numFmtId="0" fontId="8" fillId="10" borderId="34" xfId="17" applyFont="1" applyFill="1" applyBorder="1" applyAlignment="1">
      <alignment horizontal="left" vertical="center" wrapText="1"/>
    </xf>
    <xf numFmtId="0" fontId="5" fillId="9" borderId="44" xfId="1" applyFont="1" applyFill="1" applyBorder="1" applyAlignment="1">
      <alignment horizontal="left" vertical="center"/>
    </xf>
    <xf numFmtId="0" fontId="5" fillId="9" borderId="42" xfId="1" applyFont="1" applyFill="1" applyBorder="1" applyAlignment="1">
      <alignment horizontal="left" vertical="center"/>
    </xf>
    <xf numFmtId="0" fontId="5" fillId="9" borderId="43" xfId="1" applyFont="1" applyFill="1" applyBorder="1" applyAlignment="1">
      <alignment horizontal="left" vertical="center"/>
    </xf>
    <xf numFmtId="0" fontId="35" fillId="0" borderId="41" xfId="1" applyFont="1" applyBorder="1" applyAlignment="1">
      <alignment horizontal="left" vertical="center" wrapText="1"/>
    </xf>
    <xf numFmtId="0" fontId="35" fillId="0" borderId="40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left" vertical="center" wrapText="1"/>
    </xf>
    <xf numFmtId="0" fontId="5" fillId="0" borderId="45" xfId="1" applyFont="1" applyBorder="1" applyAlignment="1">
      <alignment horizontal="left" wrapText="1"/>
    </xf>
    <xf numFmtId="0" fontId="5" fillId="0" borderId="46" xfId="1" applyFont="1" applyBorder="1" applyAlignment="1">
      <alignment horizontal="left" wrapText="1"/>
    </xf>
    <xf numFmtId="0" fontId="5" fillId="0" borderId="47" xfId="1" applyFont="1" applyBorder="1" applyAlignment="1">
      <alignment horizontal="left" wrapText="1"/>
    </xf>
    <xf numFmtId="0" fontId="35" fillId="0" borderId="46" xfId="1" applyFont="1" applyBorder="1" applyAlignment="1">
      <alignment horizontal="left" wrapText="1"/>
    </xf>
    <xf numFmtId="0" fontId="35" fillId="0" borderId="47" xfId="1" applyFont="1" applyBorder="1" applyAlignment="1">
      <alignment horizontal="left" wrapText="1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35" fillId="0" borderId="51" xfId="1" applyFont="1" applyBorder="1" applyAlignment="1">
      <alignment horizontal="left" vertical="center" wrapText="1"/>
    </xf>
    <xf numFmtId="0" fontId="35" fillId="0" borderId="60" xfId="1" applyFont="1" applyBorder="1" applyAlignment="1">
      <alignment horizontal="left" vertical="center" wrapText="1"/>
    </xf>
    <xf numFmtId="0" fontId="35" fillId="0" borderId="61" xfId="1" applyFont="1" applyBorder="1" applyAlignment="1">
      <alignment horizontal="left" vertical="center" wrapText="1"/>
    </xf>
    <xf numFmtId="0" fontId="35" fillId="0" borderId="36" xfId="1" applyFont="1" applyBorder="1" applyAlignment="1">
      <alignment horizontal="left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35" fillId="0" borderId="41" xfId="1" applyFont="1" applyBorder="1" applyAlignment="1">
      <alignment horizontal="left" vertical="center"/>
    </xf>
    <xf numFmtId="0" fontId="35" fillId="0" borderId="40" xfId="1" applyFont="1" applyBorder="1" applyAlignment="1">
      <alignment horizontal="left" vertical="center"/>
    </xf>
    <xf numFmtId="0" fontId="35" fillId="0" borderId="31" xfId="1" applyFont="1" applyBorder="1" applyAlignment="1">
      <alignment horizontal="left" vertical="center"/>
    </xf>
    <xf numFmtId="0" fontId="35" fillId="0" borderId="36" xfId="1" applyFont="1" applyBorder="1" applyAlignment="1">
      <alignment horizontal="left" vertical="center"/>
    </xf>
    <xf numFmtId="0" fontId="35" fillId="0" borderId="20" xfId="1" applyFont="1" applyBorder="1" applyAlignment="1">
      <alignment horizontal="left" vertical="center" wrapText="1"/>
    </xf>
    <xf numFmtId="0" fontId="35" fillId="0" borderId="22" xfId="1" applyFont="1" applyBorder="1" applyAlignment="1">
      <alignment horizontal="left" vertical="center" wrapText="1"/>
    </xf>
    <xf numFmtId="0" fontId="5" fillId="4" borderId="20" xfId="1" applyFont="1" applyFill="1" applyBorder="1" applyAlignment="1">
      <alignment horizontal="left" vertical="center"/>
    </xf>
    <xf numFmtId="0" fontId="5" fillId="12" borderId="20" xfId="1" applyFont="1" applyFill="1" applyBorder="1" applyAlignment="1">
      <alignment horizontal="left"/>
    </xf>
    <xf numFmtId="0" fontId="5" fillId="0" borderId="3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5" borderId="41" xfId="1" applyFont="1" applyFill="1" applyBorder="1" applyAlignment="1">
      <alignment horizontal="left" vertical="center"/>
    </xf>
    <xf numFmtId="0" fontId="5" fillId="0" borderId="40" xfId="1" applyFont="1" applyBorder="1"/>
    <xf numFmtId="0" fontId="5" fillId="0" borderId="31" xfId="1" applyFont="1" applyBorder="1"/>
    <xf numFmtId="0" fontId="5" fillId="0" borderId="36" xfId="1" applyFont="1" applyBorder="1"/>
    <xf numFmtId="0" fontId="5" fillId="0" borderId="4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2" xfId="1" applyFont="1" applyBorder="1" applyAlignment="1">
      <alignment wrapText="1"/>
    </xf>
    <xf numFmtId="0" fontId="5" fillId="8" borderId="20" xfId="1" applyFont="1" applyFill="1" applyBorder="1" applyAlignment="1">
      <alignment horizontal="left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5" fillId="0" borderId="19" xfId="1" applyFont="1" applyBorder="1"/>
    <xf numFmtId="0" fontId="5" fillId="0" borderId="37" xfId="1" applyFont="1" applyBorder="1"/>
    <xf numFmtId="0" fontId="10" fillId="0" borderId="42" xfId="1" applyFont="1" applyAlignment="1">
      <alignment horizontal="left"/>
    </xf>
    <xf numFmtId="0" fontId="35" fillId="0" borderId="42" xfId="1" applyFont="1" applyAlignment="1"/>
    <xf numFmtId="0" fontId="8" fillId="2" borderId="34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49" fontId="8" fillId="2" borderId="29" xfId="1" applyNumberFormat="1" applyFont="1" applyFill="1" applyBorder="1" applyAlignment="1">
      <alignment horizontal="center" vertical="center" wrapText="1"/>
    </xf>
    <xf numFmtId="0" fontId="5" fillId="0" borderId="32" xfId="1" applyFont="1" applyBorder="1"/>
    <xf numFmtId="0" fontId="5" fillId="0" borderId="58" xfId="3" applyFont="1" applyBorder="1"/>
    <xf numFmtId="0" fontId="50" fillId="10" borderId="20" xfId="3" applyFont="1" applyFill="1" applyBorder="1" applyAlignment="1">
      <alignment horizontal="left" vertical="center"/>
    </xf>
    <xf numFmtId="0" fontId="50" fillId="0" borderId="22" xfId="3" applyFont="1" applyBorder="1"/>
    <xf numFmtId="0" fontId="50" fillId="0" borderId="20" xfId="3" applyFont="1" applyBorder="1" applyAlignment="1">
      <alignment horizontal="left" vertical="center"/>
    </xf>
    <xf numFmtId="0" fontId="50" fillId="0" borderId="22" xfId="3" applyFont="1" applyBorder="1" applyAlignment="1">
      <alignment horizontal="left" vertical="center"/>
    </xf>
    <xf numFmtId="0" fontId="0" fillId="0" borderId="40" xfId="3" applyFont="1" applyBorder="1" applyAlignment="1">
      <alignment horizontal="left" vertical="center"/>
    </xf>
    <xf numFmtId="0" fontId="0" fillId="0" borderId="31" xfId="3" applyFont="1" applyBorder="1" applyAlignment="1">
      <alignment horizontal="left" vertical="center"/>
    </xf>
    <xf numFmtId="0" fontId="0" fillId="0" borderId="36" xfId="3" applyFont="1" applyBorder="1" applyAlignment="1">
      <alignment horizontal="left" vertical="center"/>
    </xf>
    <xf numFmtId="0" fontId="8" fillId="17" borderId="45" xfId="2" applyFont="1" applyFill="1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49" fontId="8" fillId="17" borderId="48" xfId="2" applyNumberFormat="1" applyFont="1" applyFill="1" applyBorder="1" applyAlignment="1">
      <alignment horizontal="center" vertical="center" wrapText="1"/>
    </xf>
    <xf numFmtId="49" fontId="8" fillId="17" borderId="42" xfId="2" applyNumberFormat="1" applyFont="1" applyFill="1" applyBorder="1" applyAlignment="1">
      <alignment horizontal="center" vertical="center" wrapText="1"/>
    </xf>
    <xf numFmtId="0" fontId="8" fillId="17" borderId="49" xfId="2" applyFont="1" applyFill="1" applyBorder="1" applyAlignment="1">
      <alignment horizontal="center" vertical="center"/>
    </xf>
    <xf numFmtId="0" fontId="8" fillId="17" borderId="45" xfId="2" applyFont="1" applyFill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37" fillId="0" borderId="46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37" fillId="0" borderId="47" xfId="2" applyFont="1" applyFill="1" applyBorder="1" applyAlignment="1">
      <alignment horizontal="left" vertical="center"/>
    </xf>
    <xf numFmtId="0" fontId="8" fillId="0" borderId="46" xfId="2" applyFont="1" applyBorder="1" applyAlignment="1">
      <alignment horizontal="center" vertical="center" wrapText="1"/>
    </xf>
    <xf numFmtId="0" fontId="5" fillId="0" borderId="49" xfId="2" applyBorder="1" applyAlignment="1">
      <alignment horizontal="center" vertical="center" wrapText="1"/>
    </xf>
    <xf numFmtId="0" fontId="5" fillId="0" borderId="47" xfId="2" applyBorder="1" applyAlignment="1">
      <alignment horizontal="center" vertical="center" wrapText="1"/>
    </xf>
    <xf numFmtId="0" fontId="36" fillId="18" borderId="46" xfId="2" applyFont="1" applyFill="1" applyBorder="1" applyAlignment="1">
      <alignment horizontal="left" vertical="center"/>
    </xf>
    <xf numFmtId="0" fontId="36" fillId="18" borderId="47" xfId="2" applyFont="1" applyFill="1" applyBorder="1" applyAlignment="1">
      <alignment horizontal="left" vertical="center"/>
    </xf>
    <xf numFmtId="1" fontId="5" fillId="0" borderId="52" xfId="2" applyNumberFormat="1" applyBorder="1" applyAlignment="1">
      <alignment horizontal="center" vertical="center"/>
    </xf>
    <xf numFmtId="0" fontId="5" fillId="0" borderId="52" xfId="2" applyBorder="1" applyAlignment="1">
      <alignment horizontal="center" vertical="center"/>
    </xf>
    <xf numFmtId="1" fontId="5" fillId="0" borderId="42" xfId="2" applyNumberFormat="1" applyAlignment="1">
      <alignment horizontal="center" vertical="center"/>
    </xf>
    <xf numFmtId="0" fontId="5" fillId="0" borderId="42" xfId="2" applyAlignment="1">
      <alignment horizontal="center" vertical="center"/>
    </xf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36" fillId="0" borderId="46" xfId="2" applyFont="1" applyBorder="1" applyAlignment="1">
      <alignment horizontal="left" vertical="center"/>
    </xf>
    <xf numFmtId="0" fontId="36" fillId="0" borderId="47" xfId="2" applyFont="1" applyBorder="1" applyAlignment="1">
      <alignment horizontal="left" vertical="center"/>
    </xf>
    <xf numFmtId="0" fontId="36" fillId="0" borderId="46" xfId="2" applyFont="1" applyBorder="1" applyAlignment="1">
      <alignment horizontal="left" vertical="center" wrapText="1"/>
    </xf>
    <xf numFmtId="0" fontId="36" fillId="0" borderId="47" xfId="2" applyFont="1" applyBorder="1" applyAlignment="1">
      <alignment horizontal="left" vertical="center" wrapText="1"/>
    </xf>
    <xf numFmtId="0" fontId="36" fillId="0" borderId="46" xfId="2" applyFont="1" applyBorder="1" applyAlignment="1">
      <alignment horizontal="left"/>
    </xf>
    <xf numFmtId="0" fontId="36" fillId="0" borderId="47" xfId="2" applyFont="1" applyBorder="1" applyAlignment="1">
      <alignment horizontal="left"/>
    </xf>
    <xf numFmtId="0" fontId="5" fillId="22" borderId="46" xfId="2" applyFont="1" applyFill="1" applyBorder="1" applyAlignment="1">
      <alignment horizontal="left" vertical="center"/>
    </xf>
    <xf numFmtId="0" fontId="5" fillId="22" borderId="49" xfId="2" applyFont="1" applyFill="1" applyBorder="1" applyAlignment="1">
      <alignment horizontal="left" vertical="center"/>
    </xf>
    <xf numFmtId="0" fontId="5" fillId="22" borderId="47" xfId="2" applyFont="1" applyFill="1" applyBorder="1" applyAlignment="1">
      <alignment horizontal="left" vertical="center"/>
    </xf>
    <xf numFmtId="0" fontId="5" fillId="24" borderId="46" xfId="2" applyFill="1" applyBorder="1" applyAlignment="1">
      <alignment horizontal="left" vertical="center"/>
    </xf>
    <xf numFmtId="0" fontId="5" fillId="24" borderId="49" xfId="2" applyFill="1" applyBorder="1" applyAlignment="1">
      <alignment horizontal="left" vertical="center"/>
    </xf>
    <xf numFmtId="0" fontId="5" fillId="24" borderId="47" xfId="2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5" fillId="0" borderId="49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38" fillId="17" borderId="46" xfId="2" applyFont="1" applyFill="1" applyBorder="1" applyAlignment="1">
      <alignment horizontal="left" vertical="center"/>
    </xf>
    <xf numFmtId="0" fontId="38" fillId="17" borderId="49" xfId="2" applyFont="1" applyFill="1" applyBorder="1" applyAlignment="1">
      <alignment horizontal="left" vertical="center"/>
    </xf>
    <xf numFmtId="0" fontId="38" fillId="17" borderId="47" xfId="2" applyFont="1" applyFill="1" applyBorder="1" applyAlignment="1">
      <alignment horizontal="left" vertical="center"/>
    </xf>
    <xf numFmtId="0" fontId="8" fillId="17" borderId="46" xfId="2" applyFont="1" applyFill="1" applyBorder="1" applyAlignment="1">
      <alignment horizontal="left" vertical="center" wrapText="1"/>
    </xf>
    <xf numFmtId="0" fontId="8" fillId="17" borderId="49" xfId="2" applyFont="1" applyFill="1" applyBorder="1" applyAlignment="1">
      <alignment horizontal="left" vertical="center" wrapText="1"/>
    </xf>
    <xf numFmtId="0" fontId="8" fillId="17" borderId="47" xfId="2" applyFont="1" applyFill="1" applyBorder="1" applyAlignment="1">
      <alignment horizontal="left" vertical="center" wrapText="1"/>
    </xf>
    <xf numFmtId="0" fontId="5" fillId="17" borderId="46" xfId="2" applyFont="1" applyFill="1" applyBorder="1" applyAlignment="1">
      <alignment horizontal="left" vertical="center" wrapText="1"/>
    </xf>
    <xf numFmtId="0" fontId="5" fillId="17" borderId="49" xfId="2" applyFont="1" applyFill="1" applyBorder="1" applyAlignment="1">
      <alignment horizontal="left" vertical="center" wrapText="1"/>
    </xf>
    <xf numFmtId="0" fontId="37" fillId="0" borderId="46" xfId="2" applyFont="1" applyFill="1" applyBorder="1" applyAlignment="1">
      <alignment horizontal="left"/>
    </xf>
    <xf numFmtId="0" fontId="37" fillId="0" borderId="49" xfId="2" applyFont="1" applyFill="1" applyBorder="1" applyAlignment="1">
      <alignment horizontal="left"/>
    </xf>
    <xf numFmtId="0" fontId="37" fillId="0" borderId="47" xfId="2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9" fillId="0" borderId="45" xfId="0" applyFont="1" applyBorder="1"/>
    <xf numFmtId="0" fontId="8" fillId="0" borderId="4" xfId="0" applyFont="1" applyBorder="1"/>
    <xf numFmtId="0" fontId="8" fillId="0" borderId="6" xfId="0" applyFont="1" applyBorder="1"/>
    <xf numFmtId="1" fontId="0" fillId="0" borderId="34" xfId="0" applyNumberFormat="1" applyFont="1" applyFill="1" applyBorder="1" applyAlignment="1">
      <alignment horizontal="center" vertical="center" wrapText="1" readingOrder="1"/>
    </xf>
    <xf numFmtId="1" fontId="0" fillId="0" borderId="37" xfId="0" applyNumberFormat="1" applyFont="1" applyFill="1" applyBorder="1" applyAlignment="1">
      <alignment horizontal="center" vertical="center" wrapText="1" readingOrder="1"/>
    </xf>
    <xf numFmtId="1" fontId="0" fillId="0" borderId="19" xfId="0" applyNumberFormat="1" applyFont="1" applyFill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1" fontId="0" fillId="0" borderId="23" xfId="0" applyNumberFormat="1" applyFont="1" applyBorder="1" applyAlignment="1">
      <alignment horizontal="center" vertical="center" wrapText="1" readingOrder="1"/>
    </xf>
    <xf numFmtId="0" fontId="0" fillId="0" borderId="46" xfId="17" applyFont="1" applyFill="1" applyBorder="1" applyAlignment="1">
      <alignment horizontal="left" vertical="center" wrapText="1"/>
    </xf>
    <xf numFmtId="0" fontId="0" fillId="0" borderId="47" xfId="17" applyFont="1" applyFill="1" applyBorder="1" applyAlignment="1">
      <alignment horizontal="left" vertical="center" wrapText="1"/>
    </xf>
    <xf numFmtId="0" fontId="5" fillId="16" borderId="2" xfId="0" applyFont="1" applyFill="1" applyBorder="1" applyAlignment="1">
      <alignment horizontal="center" vertical="center"/>
    </xf>
    <xf numFmtId="0" fontId="9" fillId="0" borderId="44" xfId="0" applyFont="1" applyBorder="1"/>
    <xf numFmtId="2" fontId="27" fillId="0" borderId="0" xfId="0" applyNumberFormat="1" applyFont="1" applyAlignment="1">
      <alignment horizontal="left" vertical="top" wrapText="1"/>
    </xf>
    <xf numFmtId="0" fontId="5" fillId="9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8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10" borderId="23" xfId="0" applyFont="1" applyFill="1" applyBorder="1" applyAlignment="1">
      <alignment horizontal="left" vertical="center"/>
    </xf>
    <xf numFmtId="0" fontId="0" fillId="0" borderId="45" xfId="0" applyFont="1" applyBorder="1" applyAlignment="1"/>
    <xf numFmtId="0" fontId="26" fillId="0" borderId="45" xfId="0" applyFont="1" applyBorder="1" applyAlignment="1"/>
  </cellXfs>
  <cellStyles count="18">
    <cellStyle name="Bad" xfId="5"/>
    <cellStyle name="Bad 1" xfId="8"/>
    <cellStyle name="Bad 2" xfId="9"/>
    <cellStyle name="Bad 3" xfId="10"/>
    <cellStyle name="Bad 4" xfId="11"/>
    <cellStyle name="czerwony" xfId="6"/>
    <cellStyle name="Good 1" xfId="7"/>
    <cellStyle name="Good 3" xfId="12"/>
    <cellStyle name="Good 4" xfId="13"/>
    <cellStyle name="Good 5" xfId="14"/>
    <cellStyle name="Normalny" xfId="0" builtinId="0"/>
    <cellStyle name="Normalny 2" xfId="1"/>
    <cellStyle name="Normalny 3" xfId="2"/>
    <cellStyle name="Normalny 4" xfId="3"/>
    <cellStyle name="Normalny 5" xfId="4"/>
    <cellStyle name="Normalny 6" xfId="15"/>
    <cellStyle name="Normalny 7" xfId="16"/>
    <cellStyle name="Normalny 8" xfId="17"/>
  </cellStyles>
  <dxfs count="37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workbookViewId="0">
      <selection activeCell="F14" sqref="F14"/>
    </sheetView>
  </sheetViews>
  <sheetFormatPr defaultColWidth="14.44140625" defaultRowHeight="15" customHeight="1"/>
  <cols>
    <col min="1" max="1" width="8.77734375" customWidth="1"/>
    <col min="2" max="2" width="14.44140625" customWidth="1"/>
    <col min="3" max="5" width="8.77734375" customWidth="1"/>
    <col min="6" max="6" width="10.21875" customWidth="1"/>
    <col min="7" max="8" width="8.77734375" customWidth="1"/>
  </cols>
  <sheetData>
    <row r="1" spans="1:6" ht="12.75" customHeight="1">
      <c r="A1" s="1" t="s">
        <v>0</v>
      </c>
    </row>
    <row r="2" spans="1:6" ht="12.75" customHeight="1">
      <c r="A2" s="1" t="s">
        <v>2</v>
      </c>
      <c r="F2" s="3"/>
    </row>
    <row r="3" spans="1:6" ht="12.75" customHeight="1">
      <c r="A3" s="12" t="s">
        <v>13</v>
      </c>
    </row>
    <row r="4" spans="1:6" ht="12.75" customHeight="1">
      <c r="A4" s="14"/>
    </row>
    <row r="5" spans="1:6" ht="12.75" customHeight="1">
      <c r="A5" s="14"/>
    </row>
    <row r="6" spans="1:6" ht="12.75" customHeight="1">
      <c r="A6" s="16"/>
    </row>
    <row r="7" spans="1:6" ht="12.75" customHeight="1">
      <c r="A7" s="16"/>
    </row>
    <row r="8" spans="1:6" ht="12.75" customHeight="1">
      <c r="A8" s="19"/>
    </row>
    <row r="9" spans="1:6" ht="12.75" customHeight="1">
      <c r="A9" s="16"/>
    </row>
    <row r="10" spans="1:6" ht="12.75" customHeight="1">
      <c r="A10" s="16"/>
    </row>
    <row r="11" spans="1:6" ht="12.75" customHeight="1">
      <c r="A11" s="16"/>
    </row>
    <row r="12" spans="1:6" ht="24.75" customHeight="1">
      <c r="F12" s="16" t="s">
        <v>18</v>
      </c>
    </row>
    <row r="13" spans="1:6" ht="20.25" customHeight="1">
      <c r="F13" s="16" t="s">
        <v>353</v>
      </c>
    </row>
    <row r="14" spans="1:6" ht="12.75" customHeight="1">
      <c r="E14" s="15" t="s">
        <v>310</v>
      </c>
      <c r="F14" s="20"/>
    </row>
    <row r="15" spans="1:6" ht="12.75" customHeight="1">
      <c r="F15" s="20" t="s">
        <v>19</v>
      </c>
    </row>
    <row r="16" spans="1:6" ht="12.75" customHeight="1">
      <c r="F16" s="22"/>
    </row>
    <row r="17" spans="1:12" ht="12.75" customHeight="1">
      <c r="A17" s="22"/>
    </row>
    <row r="18" spans="1:12" ht="10.5" customHeight="1">
      <c r="B18" s="24"/>
      <c r="H18" s="24"/>
    </row>
    <row r="19" spans="1:12" ht="18" customHeight="1">
      <c r="B19" s="24" t="s">
        <v>20</v>
      </c>
    </row>
    <row r="20" spans="1:12" ht="15.75" customHeight="1">
      <c r="B20" s="26" t="s">
        <v>21</v>
      </c>
    </row>
    <row r="21" spans="1:12" ht="12.75" customHeight="1">
      <c r="A21" s="28"/>
    </row>
    <row r="22" spans="1:12" ht="12.75" customHeight="1">
      <c r="A22" s="28"/>
    </row>
    <row r="23" spans="1:12" ht="12.75" customHeight="1">
      <c r="A23" s="30"/>
    </row>
    <row r="24" spans="1:12" ht="12.75" customHeight="1">
      <c r="A24" s="31"/>
      <c r="B24" s="32"/>
      <c r="C24" s="32"/>
      <c r="D24" s="32"/>
    </row>
    <row r="25" spans="1:12" ht="12.75" customHeight="1">
      <c r="A25" s="33"/>
    </row>
    <row r="26" spans="1:12" ht="12.75" customHeight="1">
      <c r="A26" s="281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</row>
    <row r="27" spans="1:12" ht="12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</row>
    <row r="28" spans="1:12" ht="12.75" customHeight="1">
      <c r="A28" s="34"/>
    </row>
    <row r="29" spans="1:12" ht="12.75" customHeight="1">
      <c r="A29" s="31"/>
    </row>
    <row r="30" spans="1:12" ht="12.75" customHeight="1">
      <c r="A30" s="33"/>
    </row>
    <row r="31" spans="1:12" ht="12.75" customHeight="1">
      <c r="A31" s="35"/>
    </row>
    <row r="32" spans="1:12" ht="12.75" customHeight="1">
      <c r="A32" s="34"/>
    </row>
    <row r="33" spans="1:8" ht="12.75" customHeight="1">
      <c r="A33" s="36"/>
    </row>
    <row r="34" spans="1:8" ht="12.75" customHeight="1"/>
    <row r="35" spans="1:8" ht="12.75" customHeight="1"/>
    <row r="36" spans="1:8" ht="12.75" customHeight="1"/>
    <row r="37" spans="1:8" ht="12.75" customHeight="1"/>
    <row r="38" spans="1:8" ht="12.75" customHeight="1"/>
    <row r="39" spans="1:8" ht="12.75" customHeight="1">
      <c r="H39" s="36" t="s">
        <v>41</v>
      </c>
    </row>
    <row r="40" spans="1:8" ht="12.75" customHeight="1">
      <c r="H40" s="36"/>
    </row>
    <row r="41" spans="1:8" ht="12.75" customHeight="1">
      <c r="H41" s="36"/>
    </row>
    <row r="42" spans="1:8" ht="12.75" customHeight="1">
      <c r="H42" s="36"/>
    </row>
    <row r="43" spans="1:8" ht="12.75" customHeight="1">
      <c r="H43" s="36"/>
    </row>
    <row r="44" spans="1:8" ht="12.75" customHeight="1">
      <c r="H44" s="36"/>
    </row>
    <row r="45" spans="1:8" ht="12.75" customHeight="1">
      <c r="H45" s="20" t="s">
        <v>42</v>
      </c>
    </row>
    <row r="46" spans="1:8" ht="12.75" customHeight="1">
      <c r="H46" s="37" t="s">
        <v>43</v>
      </c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zoomScale="85" zoomScaleNormal="85" workbookViewId="0">
      <pane ySplit="11" topLeftCell="A12" activePane="bottomLeft" state="frozen"/>
      <selection pane="bottomLeft" activeCell="E53" sqref="E53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11.109375" style="292" customWidth="1"/>
    <col min="5" max="5" width="9.44140625" style="292" customWidth="1"/>
    <col min="6" max="9" width="5.77734375" style="292" customWidth="1"/>
    <col min="10" max="10" width="5.44140625" style="292" customWidth="1"/>
    <col min="11" max="11" width="7.5546875" style="292" customWidth="1"/>
    <col min="12" max="13" width="5.77734375" style="292" customWidth="1"/>
    <col min="14" max="14" width="7.5546875" style="292" customWidth="1"/>
    <col min="15" max="15" width="5.77734375" style="292" customWidth="1"/>
    <col min="16" max="16" width="20.21875" style="292" customWidth="1"/>
    <col min="17" max="17" width="5.5546875" style="292" customWidth="1"/>
    <col min="18" max="19" width="9.218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26" width="8.77734375" style="292" customWidth="1"/>
    <col min="27" max="16384" width="14.44140625" style="292"/>
  </cols>
  <sheetData>
    <row r="1" spans="1:26" ht="27.75" customHeight="1">
      <c r="A1" s="290"/>
      <c r="B1" s="291" t="s">
        <v>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26" ht="12.75" customHeight="1">
      <c r="A2" s="290"/>
      <c r="B2" s="883" t="s">
        <v>232</v>
      </c>
      <c r="C2" s="884"/>
      <c r="D2" s="884"/>
      <c r="E2" s="884"/>
      <c r="F2" s="290"/>
      <c r="G2" s="290"/>
      <c r="H2" s="290"/>
      <c r="I2" s="290"/>
      <c r="J2" s="290"/>
      <c r="K2" s="290"/>
      <c r="L2" s="293"/>
      <c r="M2" s="293"/>
      <c r="N2" s="293"/>
      <c r="O2" s="293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12.75" customHeight="1">
      <c r="A3" s="290"/>
      <c r="B3" s="294" t="s">
        <v>15</v>
      </c>
      <c r="C3" s="290"/>
      <c r="D3" s="290"/>
      <c r="E3" s="290"/>
      <c r="F3" s="290"/>
      <c r="G3" s="290"/>
      <c r="H3" s="290"/>
      <c r="I3" s="290"/>
      <c r="J3" s="290"/>
      <c r="K3" s="290"/>
      <c r="L3" s="295"/>
      <c r="M3" s="295"/>
      <c r="N3" s="295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2.75" customHeight="1">
      <c r="A4" s="290"/>
      <c r="B4" s="294" t="s">
        <v>16</v>
      </c>
      <c r="C4" s="290"/>
      <c r="D4" s="290"/>
      <c r="E4" s="290"/>
      <c r="F4" s="290"/>
      <c r="G4" s="290"/>
      <c r="H4" s="290"/>
      <c r="I4" s="290"/>
      <c r="J4" s="290"/>
      <c r="K4" s="290"/>
      <c r="L4" s="295"/>
      <c r="M4" s="295"/>
      <c r="N4" s="295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ht="12.75" customHeight="1">
      <c r="A5" s="290"/>
      <c r="B5" s="294" t="s">
        <v>17</v>
      </c>
      <c r="C5" s="290"/>
      <c r="D5" s="293" t="str">
        <f>IF($C$30=0," ",$C$30)</f>
        <v>język obcy nowożytny</v>
      </c>
      <c r="E5" s="290"/>
      <c r="F5" s="290"/>
      <c r="G5" s="290"/>
      <c r="H5" s="293" t="str">
        <f>IF(C31=0," ",C31)</f>
        <v>matematyka</v>
      </c>
      <c r="I5" s="290"/>
      <c r="J5" s="290"/>
      <c r="K5" s="290"/>
      <c r="L5" s="295"/>
      <c r="M5" s="295"/>
      <c r="N5" s="295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</row>
    <row r="6" spans="1:26" ht="12.75" customHeight="1">
      <c r="A6" s="290"/>
      <c r="B6" s="294" t="s">
        <v>22</v>
      </c>
      <c r="C6" s="290"/>
      <c r="D6" s="293"/>
      <c r="E6" s="290"/>
      <c r="F6" s="290"/>
      <c r="G6" s="290"/>
      <c r="H6" s="293"/>
      <c r="I6" s="290"/>
      <c r="J6" s="290"/>
      <c r="K6" s="290"/>
      <c r="L6" s="295"/>
      <c r="M6" s="295"/>
      <c r="N6" s="295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</row>
    <row r="7" spans="1:26" ht="12.75" customHeight="1">
      <c r="A7" s="290"/>
      <c r="B7" s="294"/>
      <c r="C7" s="296" t="s">
        <v>233</v>
      </c>
      <c r="D7" s="297" t="s">
        <v>234</v>
      </c>
      <c r="E7" s="290"/>
      <c r="F7" s="290"/>
      <c r="G7" s="290"/>
      <c r="H7" s="293"/>
      <c r="I7" s="290"/>
      <c r="J7" s="290"/>
      <c r="K7" s="290"/>
      <c r="L7" s="295"/>
      <c r="M7" s="295"/>
      <c r="N7" s="295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</row>
    <row r="8" spans="1:26" ht="12.75" customHeight="1">
      <c r="A8" s="290"/>
      <c r="B8" s="294"/>
      <c r="C8" s="296" t="s">
        <v>235</v>
      </c>
      <c r="D8" s="297" t="s">
        <v>236</v>
      </c>
      <c r="E8" s="290"/>
      <c r="F8" s="290"/>
      <c r="G8" s="290"/>
      <c r="H8" s="293"/>
      <c r="I8" s="290"/>
      <c r="J8" s="290"/>
      <c r="K8" s="290"/>
      <c r="L8" s="295"/>
      <c r="M8" s="295"/>
      <c r="N8" s="295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ht="12.75" customHeigh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</row>
    <row r="10" spans="1:26" ht="24.75" customHeight="1">
      <c r="A10" s="290"/>
      <c r="B10" s="810" t="s">
        <v>4</v>
      </c>
      <c r="C10" s="811" t="s">
        <v>5</v>
      </c>
      <c r="D10" s="298"/>
      <c r="E10" s="813"/>
      <c r="F10" s="827" t="s">
        <v>6</v>
      </c>
      <c r="G10" s="796"/>
      <c r="H10" s="796"/>
      <c r="I10" s="796"/>
      <c r="J10" s="796"/>
      <c r="K10" s="796"/>
      <c r="L10" s="796"/>
      <c r="M10" s="796"/>
      <c r="N10" s="796"/>
      <c r="O10" s="797"/>
      <c r="P10" s="828" t="s">
        <v>44</v>
      </c>
      <c r="Q10" s="299"/>
      <c r="R10" s="290"/>
      <c r="S10" s="290"/>
      <c r="T10" s="290"/>
      <c r="U10" s="290"/>
      <c r="V10" s="290"/>
      <c r="W10" s="290"/>
      <c r="X10" s="802" t="s">
        <v>7</v>
      </c>
      <c r="Y10" s="797"/>
      <c r="Z10" s="290"/>
    </row>
    <row r="11" spans="1:26" ht="25.5" customHeight="1">
      <c r="A11" s="290"/>
      <c r="B11" s="809"/>
      <c r="C11" s="812"/>
      <c r="D11" s="300"/>
      <c r="E11" s="814"/>
      <c r="F11" s="827" t="s">
        <v>8</v>
      </c>
      <c r="G11" s="797"/>
      <c r="H11" s="827" t="s">
        <v>9</v>
      </c>
      <c r="I11" s="797"/>
      <c r="J11" s="827" t="s">
        <v>10</v>
      </c>
      <c r="K11" s="797"/>
      <c r="L11" s="827" t="s">
        <v>11</v>
      </c>
      <c r="M11" s="797"/>
      <c r="N11" s="829" t="s">
        <v>45</v>
      </c>
      <c r="O11" s="797"/>
      <c r="P11" s="809"/>
      <c r="Q11" s="299"/>
      <c r="R11" s="290"/>
      <c r="S11" s="802" t="s">
        <v>46</v>
      </c>
      <c r="T11" s="796"/>
      <c r="U11" s="796"/>
      <c r="V11" s="797"/>
      <c r="W11" s="290"/>
      <c r="X11" s="301" t="s">
        <v>47</v>
      </c>
      <c r="Y11" s="302" t="s">
        <v>48</v>
      </c>
      <c r="Z11" s="290"/>
    </row>
    <row r="12" spans="1:26" ht="12.75" customHeight="1">
      <c r="A12" s="303"/>
      <c r="B12" s="304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R12" s="290"/>
      <c r="S12" s="311"/>
      <c r="T12" s="311" t="s">
        <v>50</v>
      </c>
      <c r="U12" s="311" t="s">
        <v>51</v>
      </c>
      <c r="V12" s="311" t="s">
        <v>52</v>
      </c>
      <c r="W12" s="290"/>
      <c r="X12" s="311"/>
      <c r="Y12" s="311"/>
      <c r="Z12" s="290"/>
    </row>
    <row r="13" spans="1:26" ht="12.75" customHeight="1">
      <c r="A13" s="303"/>
      <c r="B13" s="304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5">
        <f>SUM(P13:P14)</f>
        <v>20</v>
      </c>
      <c r="R13" s="290"/>
      <c r="S13" s="311" t="s">
        <v>55</v>
      </c>
      <c r="T13" s="313" t="s">
        <v>233</v>
      </c>
      <c r="U13" s="314">
        <v>650</v>
      </c>
      <c r="V13" s="314">
        <f>SUMIF($E$33:$E$49,$T13,$R$33:$R$49)+SUMIF($E$51:$E$55,$T13,$R$51:$R$55)</f>
        <v>915</v>
      </c>
      <c r="W13" s="290"/>
      <c r="X13" s="311" t="s">
        <v>14</v>
      </c>
      <c r="Y13" s="311" t="s">
        <v>24</v>
      </c>
      <c r="Z13" s="290"/>
    </row>
    <row r="14" spans="1:26" ht="12.75" customHeight="1">
      <c r="A14" s="303"/>
      <c r="B14" s="304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09"/>
      <c r="R14" s="290"/>
      <c r="S14" s="311" t="s">
        <v>58</v>
      </c>
      <c r="T14" s="313" t="s">
        <v>235</v>
      </c>
      <c r="U14" s="314">
        <v>450</v>
      </c>
      <c r="V14" s="314">
        <f ca="1">SUMIF($E$33:$E$49,$T14,$R$33:$R$49)+SUMIF($E$51:$E$57,$T14,$R$51:$R$55)</f>
        <v>660</v>
      </c>
      <c r="W14" s="290"/>
      <c r="X14" s="311" t="s">
        <v>29</v>
      </c>
      <c r="Y14" s="311" t="s">
        <v>26</v>
      </c>
      <c r="Z14" s="290"/>
    </row>
    <row r="15" spans="1:26" ht="12.75" customHeight="1">
      <c r="A15" s="303"/>
      <c r="B15" s="304">
        <v>4</v>
      </c>
      <c r="C15" s="718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R15" s="290"/>
      <c r="S15" s="1071" t="s">
        <v>147</v>
      </c>
      <c r="T15" s="1072" t="s">
        <v>354</v>
      </c>
      <c r="U15" s="1071"/>
      <c r="V15" s="315"/>
      <c r="W15" s="290"/>
      <c r="X15" s="311" t="s">
        <v>30</v>
      </c>
      <c r="Y15" s="311" t="s">
        <v>31</v>
      </c>
      <c r="Z15" s="290"/>
    </row>
    <row r="16" spans="1:26" ht="12.75" customHeight="1">
      <c r="A16" s="303"/>
      <c r="B16" s="304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R16" s="290"/>
      <c r="S16" s="290"/>
      <c r="T16" s="293"/>
      <c r="U16" s="310"/>
      <c r="V16" s="310"/>
      <c r="W16" s="290"/>
      <c r="X16" s="311" t="s">
        <v>33</v>
      </c>
      <c r="Y16" s="311" t="s">
        <v>34</v>
      </c>
      <c r="Z16" s="290"/>
    </row>
    <row r="17" spans="1:26" ht="12.75" customHeight="1">
      <c r="A17" s="303"/>
      <c r="B17" s="304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R17" s="290"/>
      <c r="S17" s="290"/>
      <c r="T17" s="290"/>
      <c r="U17" s="290"/>
      <c r="V17" s="290"/>
      <c r="W17" s="290"/>
      <c r="X17" s="311" t="s">
        <v>35</v>
      </c>
      <c r="Y17" s="311" t="s">
        <v>36</v>
      </c>
      <c r="Z17" s="290"/>
    </row>
    <row r="18" spans="1:26" ht="12.75" customHeight="1">
      <c r="A18" s="303"/>
      <c r="B18" s="304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309">
        <f t="shared" si="0"/>
        <v>2</v>
      </c>
      <c r="Q18" s="310"/>
      <c r="R18" s="290"/>
      <c r="S18" s="290"/>
      <c r="T18" s="290"/>
      <c r="U18" s="290"/>
      <c r="V18" s="290"/>
      <c r="W18" s="290"/>
      <c r="X18" s="311" t="s">
        <v>37</v>
      </c>
      <c r="Y18" s="311" t="s">
        <v>38</v>
      </c>
      <c r="Z18" s="290"/>
    </row>
    <row r="19" spans="1:26" ht="12.75" customHeight="1">
      <c r="A19" s="303"/>
      <c r="B19" s="304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5">
        <f>SUM(P19:P22)</f>
        <v>16</v>
      </c>
      <c r="R19" s="290"/>
      <c r="S19" s="290"/>
      <c r="T19" s="290"/>
      <c r="U19" s="290"/>
      <c r="V19" s="290"/>
      <c r="W19" s="290"/>
      <c r="X19" s="311"/>
      <c r="Y19" s="311" t="s">
        <v>39</v>
      </c>
      <c r="Z19" s="290"/>
    </row>
    <row r="20" spans="1:26" ht="12.75" customHeight="1">
      <c r="A20" s="303"/>
      <c r="B20" s="304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6"/>
      <c r="R20" s="290"/>
      <c r="S20" s="290" t="s">
        <v>65</v>
      </c>
      <c r="T20" s="290"/>
      <c r="U20" s="290"/>
      <c r="V20" s="290"/>
      <c r="W20" s="290"/>
      <c r="X20" s="311"/>
      <c r="Y20" s="311" t="s">
        <v>40</v>
      </c>
      <c r="Z20" s="290"/>
    </row>
    <row r="21" spans="1:26" ht="12.75" customHeight="1">
      <c r="A21" s="303"/>
      <c r="B21" s="304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6"/>
      <c r="R21" s="290"/>
      <c r="S21" s="290"/>
      <c r="T21" s="293" t="s">
        <v>66</v>
      </c>
      <c r="U21" s="290" t="s">
        <v>67</v>
      </c>
      <c r="V21" s="290"/>
      <c r="W21" s="290"/>
      <c r="X21" s="290"/>
      <c r="Y21" s="290"/>
      <c r="Z21" s="290"/>
    </row>
    <row r="22" spans="1:26" ht="12.75" customHeight="1">
      <c r="A22" s="303"/>
      <c r="B22" s="304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09"/>
      <c r="R22" s="290"/>
      <c r="S22" s="290"/>
      <c r="T22" s="293" t="s">
        <v>53</v>
      </c>
      <c r="U22" s="290" t="s">
        <v>68</v>
      </c>
      <c r="V22" s="290"/>
      <c r="W22" s="290"/>
      <c r="X22" s="290"/>
      <c r="Y22" s="290"/>
      <c r="Z22" s="290"/>
    </row>
    <row r="23" spans="1:26" ht="12.75" customHeight="1">
      <c r="A23" s="303"/>
      <c r="B23" s="304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R23" s="290"/>
      <c r="S23" s="290"/>
      <c r="T23" s="293" t="s">
        <v>230</v>
      </c>
      <c r="U23" s="290" t="s">
        <v>70</v>
      </c>
      <c r="V23" s="290"/>
      <c r="W23" s="290"/>
      <c r="X23" s="290"/>
      <c r="Y23" s="290"/>
      <c r="Z23" s="290"/>
    </row>
    <row r="24" spans="1:26" ht="12.75" customHeight="1">
      <c r="A24" s="303"/>
      <c r="B24" s="304">
        <v>13</v>
      </c>
      <c r="C24" s="821" t="s">
        <v>40</v>
      </c>
      <c r="D24" s="796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R24" s="290"/>
      <c r="S24" s="290"/>
      <c r="T24" s="293" t="s">
        <v>231</v>
      </c>
      <c r="U24" s="290" t="s">
        <v>71</v>
      </c>
      <c r="V24" s="290"/>
      <c r="W24" s="290"/>
      <c r="X24" s="290"/>
      <c r="Y24" s="290"/>
      <c r="Z24" s="290"/>
    </row>
    <row r="25" spans="1:26" ht="12.75" customHeight="1">
      <c r="A25" s="303"/>
      <c r="B25" s="304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  <c r="R25" s="290"/>
      <c r="S25" s="290"/>
      <c r="T25" s="290"/>
      <c r="U25" s="290"/>
      <c r="V25" s="290"/>
      <c r="W25" s="290"/>
      <c r="X25" s="290"/>
      <c r="Y25" s="290"/>
      <c r="Z25" s="290"/>
    </row>
    <row r="26" spans="1:26" ht="12.75" customHeight="1">
      <c r="A26" s="303"/>
      <c r="B26" s="304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  <c r="R26" s="290"/>
      <c r="S26" s="290"/>
      <c r="T26" s="290"/>
      <c r="U26" s="290"/>
      <c r="V26" s="290"/>
      <c r="W26" s="290"/>
      <c r="X26" s="290"/>
      <c r="Y26" s="290"/>
      <c r="Z26" s="290"/>
    </row>
    <row r="27" spans="1:26" ht="12.75" customHeight="1">
      <c r="A27" s="303"/>
      <c r="B27" s="304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  <c r="R27" s="290"/>
      <c r="S27" s="290"/>
      <c r="T27" s="290"/>
      <c r="U27" s="290"/>
      <c r="V27" s="290"/>
      <c r="W27" s="290"/>
      <c r="X27" s="290"/>
      <c r="Y27" s="290"/>
      <c r="Z27" s="290"/>
    </row>
    <row r="28" spans="1:26" ht="28.5" customHeight="1">
      <c r="A28" s="290"/>
      <c r="B28" s="822" t="s">
        <v>75</v>
      </c>
      <c r="C28" s="823"/>
      <c r="D28" s="823"/>
      <c r="E28" s="824"/>
      <c r="F28" s="317">
        <f t="shared" ref="F28:O28" si="2">SUM(F12:F27)</f>
        <v>24</v>
      </c>
      <c r="G28" s="317">
        <f t="shared" si="2"/>
        <v>24</v>
      </c>
      <c r="H28" s="317">
        <f t="shared" si="2"/>
        <v>22</v>
      </c>
      <c r="I28" s="317">
        <f t="shared" si="2"/>
        <v>22</v>
      </c>
      <c r="J28" s="317">
        <f t="shared" si="2"/>
        <v>21</v>
      </c>
      <c r="K28" s="317">
        <f t="shared" si="2"/>
        <v>21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R28" s="290"/>
      <c r="S28" s="293"/>
      <c r="T28" s="318"/>
      <c r="U28" s="315"/>
      <c r="V28" s="315"/>
      <c r="X28" s="319"/>
      <c r="Y28" s="290"/>
      <c r="Z28" s="290"/>
    </row>
    <row r="29" spans="1:26" ht="12.75" customHeight="1">
      <c r="A29" s="290"/>
      <c r="B29" s="859" t="s">
        <v>76</v>
      </c>
      <c r="C29" s="796"/>
      <c r="D29" s="796"/>
      <c r="E29" s="796"/>
      <c r="F29" s="796"/>
      <c r="G29" s="796"/>
      <c r="H29" s="796"/>
      <c r="I29" s="796"/>
      <c r="J29" s="796"/>
      <c r="K29" s="796"/>
      <c r="L29" s="796"/>
      <c r="M29" s="796"/>
      <c r="N29" s="796"/>
      <c r="O29" s="796"/>
      <c r="P29" s="796"/>
      <c r="Q29" s="310"/>
      <c r="R29" s="290"/>
      <c r="S29" s="293"/>
      <c r="T29" s="315"/>
      <c r="U29" s="315"/>
      <c r="V29" s="315"/>
      <c r="X29" s="319"/>
      <c r="Y29" s="290"/>
      <c r="Z29" s="290"/>
    </row>
    <row r="30" spans="1:26" ht="12.75" customHeight="1">
      <c r="A30" s="290"/>
      <c r="B30" s="320">
        <v>1</v>
      </c>
      <c r="C30" s="321" t="s">
        <v>24</v>
      </c>
      <c r="D30" s="312" t="s">
        <v>144</v>
      </c>
      <c r="E30" s="314"/>
      <c r="F30" s="503"/>
      <c r="G30" s="503"/>
      <c r="H30" s="503"/>
      <c r="I30" s="503"/>
      <c r="J30" s="503">
        <v>1</v>
      </c>
      <c r="K30" s="503">
        <v>1</v>
      </c>
      <c r="L30" s="503">
        <v>1</v>
      </c>
      <c r="M30" s="503">
        <v>1</v>
      </c>
      <c r="N30" s="503"/>
      <c r="O30" s="503"/>
      <c r="P30" s="322">
        <f t="shared" ref="P30:P59" si="3">SUM(F30:O30)/2</f>
        <v>2</v>
      </c>
      <c r="Q30" s="310"/>
      <c r="R30" s="290"/>
      <c r="S30" s="315"/>
      <c r="T30" s="315"/>
      <c r="U30" s="318"/>
      <c r="V30" s="318"/>
      <c r="W30" s="319"/>
      <c r="X30" s="319"/>
      <c r="Y30" s="290"/>
      <c r="Z30" s="290"/>
    </row>
    <row r="31" spans="1:26" ht="12.75" customHeight="1">
      <c r="A31" s="290"/>
      <c r="B31" s="323">
        <v>2</v>
      </c>
      <c r="C31" s="321" t="s">
        <v>39</v>
      </c>
      <c r="D31" s="321"/>
      <c r="E31" s="314"/>
      <c r="F31" s="503">
        <v>1</v>
      </c>
      <c r="G31" s="503">
        <v>1</v>
      </c>
      <c r="H31" s="503">
        <v>1</v>
      </c>
      <c r="I31" s="503">
        <v>1</v>
      </c>
      <c r="J31" s="503">
        <v>1</v>
      </c>
      <c r="K31" s="503">
        <v>1</v>
      </c>
      <c r="L31" s="503">
        <v>1</v>
      </c>
      <c r="M31" s="503">
        <v>1</v>
      </c>
      <c r="N31" s="503">
        <v>2</v>
      </c>
      <c r="O31" s="503">
        <v>2</v>
      </c>
      <c r="P31" s="322">
        <f t="shared" si="3"/>
        <v>6</v>
      </c>
      <c r="Q31" s="310"/>
      <c r="R31" s="290"/>
      <c r="S31" s="315"/>
      <c r="T31" s="315"/>
      <c r="U31" s="318"/>
      <c r="V31" s="318"/>
      <c r="W31" s="319"/>
      <c r="X31" s="319"/>
      <c r="Y31" s="290"/>
      <c r="Z31" s="290"/>
    </row>
    <row r="32" spans="1:26" ht="12.75" customHeight="1">
      <c r="A32" s="290"/>
      <c r="B32" s="826" t="s">
        <v>82</v>
      </c>
      <c r="C32" s="796"/>
      <c r="D32" s="796"/>
      <c r="E32" s="797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R32" s="290"/>
      <c r="S32" s="293"/>
      <c r="T32" s="318"/>
      <c r="U32" s="318"/>
      <c r="V32" s="318"/>
      <c r="W32" s="319"/>
      <c r="X32" s="319"/>
      <c r="Y32" s="290"/>
      <c r="Z32" s="290"/>
    </row>
    <row r="33" spans="1:26" ht="12.75" customHeight="1">
      <c r="A33" s="326">
        <f t="shared" ref="A33:A49" si="5">LEN(C33)</f>
        <v>19</v>
      </c>
      <c r="B33" s="815">
        <v>17</v>
      </c>
      <c r="C33" s="885" t="s">
        <v>146</v>
      </c>
      <c r="D33" s="818"/>
      <c r="E33" s="327" t="s">
        <v>233</v>
      </c>
      <c r="F33" s="328"/>
      <c r="G33" s="328"/>
      <c r="H33" s="328"/>
      <c r="I33" s="328"/>
      <c r="J33" s="328"/>
      <c r="K33" s="328"/>
      <c r="L33" s="328">
        <v>1</v>
      </c>
      <c r="M33" s="328">
        <v>1</v>
      </c>
      <c r="N33" s="328"/>
      <c r="O33" s="328"/>
      <c r="P33" s="329">
        <f t="shared" si="3"/>
        <v>1</v>
      </c>
      <c r="R33" s="487">
        <f t="shared" ref="R33:R49" si="6">SUM(P33*30)</f>
        <v>30</v>
      </c>
      <c r="S33" s="290"/>
      <c r="T33" s="290"/>
      <c r="U33" s="290"/>
      <c r="V33" s="290"/>
      <c r="W33" s="290"/>
      <c r="X33" s="290"/>
      <c r="Y33" s="290"/>
      <c r="Z33" s="290"/>
    </row>
    <row r="34" spans="1:26" ht="12.75" customHeight="1">
      <c r="A34" s="326">
        <f t="shared" si="5"/>
        <v>0</v>
      </c>
      <c r="B34" s="809"/>
      <c r="C34" s="812"/>
      <c r="D34" s="819"/>
      <c r="E34" s="327" t="s">
        <v>235</v>
      </c>
      <c r="F34" s="328"/>
      <c r="G34" s="328"/>
      <c r="H34" s="328"/>
      <c r="I34" s="328"/>
      <c r="J34" s="328">
        <v>1</v>
      </c>
      <c r="K34" s="328">
        <v>1</v>
      </c>
      <c r="L34" s="328"/>
      <c r="M34" s="328"/>
      <c r="N34" s="328"/>
      <c r="O34" s="328"/>
      <c r="P34" s="329">
        <f t="shared" si="3"/>
        <v>1</v>
      </c>
      <c r="R34" s="487">
        <f t="shared" si="6"/>
        <v>30</v>
      </c>
      <c r="S34" s="293"/>
      <c r="T34" s="330"/>
      <c r="U34" s="290"/>
      <c r="V34" s="290"/>
      <c r="W34" s="290"/>
      <c r="X34" s="290"/>
      <c r="Y34" s="290"/>
      <c r="Z34" s="290"/>
    </row>
    <row r="35" spans="1:26" ht="12.75" customHeight="1">
      <c r="A35" s="326">
        <f t="shared" si="5"/>
        <v>39</v>
      </c>
      <c r="B35" s="815">
        <v>18</v>
      </c>
      <c r="C35" s="870" t="s">
        <v>229</v>
      </c>
      <c r="D35" s="871"/>
      <c r="E35" s="331" t="s">
        <v>233</v>
      </c>
      <c r="F35" s="332">
        <v>1</v>
      </c>
      <c r="G35" s="332"/>
      <c r="H35" s="332"/>
      <c r="I35" s="332"/>
      <c r="J35" s="332"/>
      <c r="K35" s="332"/>
      <c r="L35" s="332"/>
      <c r="M35" s="332"/>
      <c r="N35" s="332"/>
      <c r="O35" s="332"/>
      <c r="P35" s="329">
        <f t="shared" si="3"/>
        <v>0.5</v>
      </c>
      <c r="R35" s="487">
        <f t="shared" si="6"/>
        <v>15</v>
      </c>
      <c r="S35" s="290"/>
      <c r="T35" s="290"/>
      <c r="U35" s="290"/>
      <c r="V35" s="290"/>
      <c r="W35" s="290"/>
      <c r="X35" s="290"/>
      <c r="Y35" s="290"/>
      <c r="Z35" s="290"/>
    </row>
    <row r="36" spans="1:26" ht="12.75" customHeight="1">
      <c r="A36" s="326">
        <f t="shared" si="5"/>
        <v>0</v>
      </c>
      <c r="B36" s="809"/>
      <c r="C36" s="872"/>
      <c r="D36" s="873"/>
      <c r="E36" s="331" t="s">
        <v>235</v>
      </c>
      <c r="F36" s="332"/>
      <c r="G36" s="332">
        <v>1</v>
      </c>
      <c r="H36" s="332"/>
      <c r="I36" s="332"/>
      <c r="J36" s="332"/>
      <c r="K36" s="332"/>
      <c r="L36" s="332"/>
      <c r="M36" s="332"/>
      <c r="N36" s="332"/>
      <c r="O36" s="332"/>
      <c r="P36" s="329">
        <f t="shared" si="3"/>
        <v>0.5</v>
      </c>
      <c r="R36" s="487">
        <f t="shared" si="6"/>
        <v>15</v>
      </c>
      <c r="S36" s="290"/>
      <c r="T36" s="290"/>
      <c r="U36" s="290"/>
      <c r="V36" s="290"/>
      <c r="W36" s="290"/>
      <c r="X36" s="290"/>
      <c r="Y36" s="290"/>
      <c r="Z36" s="290"/>
    </row>
    <row r="37" spans="1:26" ht="12.75" customHeight="1">
      <c r="A37" s="326">
        <f t="shared" si="5"/>
        <v>26</v>
      </c>
      <c r="B37" s="304">
        <v>19</v>
      </c>
      <c r="C37" s="865" t="s">
        <v>237</v>
      </c>
      <c r="D37" s="866"/>
      <c r="E37" s="331" t="s">
        <v>233</v>
      </c>
      <c r="F37" s="332">
        <v>1</v>
      </c>
      <c r="G37" s="332">
        <v>1</v>
      </c>
      <c r="H37" s="332"/>
      <c r="I37" s="332"/>
      <c r="J37" s="332"/>
      <c r="K37" s="332"/>
      <c r="L37" s="332"/>
      <c r="M37" s="332"/>
      <c r="N37" s="332"/>
      <c r="O37" s="332"/>
      <c r="P37" s="329">
        <f t="shared" si="3"/>
        <v>1</v>
      </c>
      <c r="R37" s="487">
        <f t="shared" si="6"/>
        <v>30</v>
      </c>
      <c r="S37" s="290">
        <f>SUM(R33:R49)</f>
        <v>870</v>
      </c>
      <c r="T37" s="290"/>
      <c r="U37" s="290"/>
      <c r="V37" s="290"/>
      <c r="W37" s="290"/>
      <c r="X37" s="290"/>
      <c r="Y37" s="290"/>
      <c r="Z37" s="290"/>
    </row>
    <row r="38" spans="1:26" ht="12.75" customHeight="1">
      <c r="A38" s="326">
        <f t="shared" si="5"/>
        <v>26</v>
      </c>
      <c r="B38" s="333">
        <v>20</v>
      </c>
      <c r="C38" s="872" t="s">
        <v>238</v>
      </c>
      <c r="D38" s="873"/>
      <c r="E38" s="331" t="s">
        <v>233</v>
      </c>
      <c r="F38" s="332">
        <v>1</v>
      </c>
      <c r="G38" s="332">
        <v>1</v>
      </c>
      <c r="H38" s="332">
        <v>2</v>
      </c>
      <c r="I38" s="332">
        <v>2</v>
      </c>
      <c r="J38" s="332">
        <v>1</v>
      </c>
      <c r="K38" s="332">
        <v>1</v>
      </c>
      <c r="L38" s="332"/>
      <c r="M38" s="332"/>
      <c r="N38" s="332"/>
      <c r="O38" s="332"/>
      <c r="P38" s="329">
        <f t="shared" si="3"/>
        <v>4</v>
      </c>
      <c r="R38" s="487">
        <f t="shared" si="6"/>
        <v>120</v>
      </c>
      <c r="S38" s="290"/>
      <c r="T38" s="290"/>
      <c r="U38" s="290"/>
      <c r="V38" s="290"/>
      <c r="W38" s="290"/>
      <c r="X38" s="290"/>
      <c r="Y38" s="290"/>
      <c r="Z38" s="290"/>
    </row>
    <row r="39" spans="1:26" ht="12.75" customHeight="1">
      <c r="A39" s="326">
        <f t="shared" si="5"/>
        <v>31</v>
      </c>
      <c r="B39" s="304">
        <v>21</v>
      </c>
      <c r="C39" s="876" t="s">
        <v>239</v>
      </c>
      <c r="D39" s="866"/>
      <c r="E39" s="331" t="s">
        <v>233</v>
      </c>
      <c r="F39" s="332"/>
      <c r="G39" s="332"/>
      <c r="H39" s="332"/>
      <c r="I39" s="332"/>
      <c r="J39" s="332">
        <v>2</v>
      </c>
      <c r="K39" s="332">
        <v>2</v>
      </c>
      <c r="L39" s="332"/>
      <c r="M39" s="332"/>
      <c r="N39" s="332"/>
      <c r="O39" s="332"/>
      <c r="P39" s="329">
        <f t="shared" si="3"/>
        <v>2</v>
      </c>
      <c r="R39" s="487">
        <f t="shared" si="6"/>
        <v>60</v>
      </c>
      <c r="S39" s="290"/>
      <c r="T39" s="290"/>
      <c r="U39" s="290"/>
      <c r="V39" s="290"/>
      <c r="W39" s="290"/>
      <c r="X39" s="290"/>
      <c r="Y39" s="290"/>
      <c r="Z39" s="290"/>
    </row>
    <row r="40" spans="1:26" ht="12.75" customHeight="1">
      <c r="A40" s="326">
        <f t="shared" si="5"/>
        <v>29</v>
      </c>
      <c r="B40" s="304">
        <v>22</v>
      </c>
      <c r="C40" s="876" t="s">
        <v>240</v>
      </c>
      <c r="D40" s="866"/>
      <c r="E40" s="334" t="s">
        <v>233</v>
      </c>
      <c r="F40" s="335"/>
      <c r="G40" s="335"/>
      <c r="H40" s="335">
        <v>1</v>
      </c>
      <c r="I40" s="335">
        <v>1</v>
      </c>
      <c r="J40" s="335"/>
      <c r="K40" s="335"/>
      <c r="L40" s="336"/>
      <c r="M40" s="336"/>
      <c r="N40" s="336"/>
      <c r="O40" s="336"/>
      <c r="P40" s="337">
        <f t="shared" si="3"/>
        <v>1</v>
      </c>
      <c r="R40" s="487">
        <f t="shared" si="6"/>
        <v>30</v>
      </c>
      <c r="S40" s="290"/>
      <c r="T40" s="290"/>
      <c r="U40" s="290"/>
      <c r="V40" s="290"/>
      <c r="W40" s="290"/>
      <c r="X40" s="290"/>
      <c r="Y40" s="290"/>
      <c r="Z40" s="290"/>
    </row>
    <row r="41" spans="1:26" ht="12.75" customHeight="1">
      <c r="A41" s="326"/>
      <c r="B41" s="483">
        <v>23</v>
      </c>
      <c r="C41" s="876" t="s">
        <v>241</v>
      </c>
      <c r="D41" s="877"/>
      <c r="E41" s="334" t="s">
        <v>233</v>
      </c>
      <c r="F41" s="335"/>
      <c r="G41" s="335"/>
      <c r="H41" s="335">
        <v>1</v>
      </c>
      <c r="I41" s="335">
        <v>1</v>
      </c>
      <c r="J41" s="335"/>
      <c r="K41" s="335"/>
      <c r="L41" s="336"/>
      <c r="M41" s="336"/>
      <c r="N41" s="336"/>
      <c r="O41" s="336"/>
      <c r="P41" s="337">
        <f t="shared" si="3"/>
        <v>1</v>
      </c>
      <c r="R41" s="487">
        <f t="shared" si="6"/>
        <v>30</v>
      </c>
      <c r="S41" s="290"/>
      <c r="T41" s="290"/>
      <c r="U41" s="290"/>
      <c r="V41" s="290"/>
      <c r="W41" s="290"/>
      <c r="X41" s="290"/>
      <c r="Y41" s="290"/>
      <c r="Z41" s="290"/>
    </row>
    <row r="42" spans="1:26" ht="12.75" customHeight="1">
      <c r="A42" s="326"/>
      <c r="B42" s="483">
        <v>24</v>
      </c>
      <c r="C42" s="876" t="s">
        <v>242</v>
      </c>
      <c r="D42" s="877"/>
      <c r="E42" s="334" t="s">
        <v>233</v>
      </c>
      <c r="F42" s="335"/>
      <c r="G42" s="335"/>
      <c r="H42" s="335">
        <v>1</v>
      </c>
      <c r="I42" s="335">
        <v>1</v>
      </c>
      <c r="J42" s="335"/>
      <c r="K42" s="335"/>
      <c r="L42" s="336"/>
      <c r="M42" s="336"/>
      <c r="N42" s="336"/>
      <c r="O42" s="336"/>
      <c r="P42" s="337">
        <f t="shared" si="3"/>
        <v>1</v>
      </c>
      <c r="R42" s="487">
        <f t="shared" si="6"/>
        <v>30</v>
      </c>
      <c r="S42" s="290"/>
      <c r="T42" s="290"/>
      <c r="U42" s="290"/>
      <c r="V42" s="290"/>
      <c r="W42" s="290"/>
      <c r="X42" s="290"/>
      <c r="Y42" s="290"/>
      <c r="Z42" s="290"/>
    </row>
    <row r="43" spans="1:26" ht="12.75" customHeight="1">
      <c r="A43" s="326"/>
      <c r="B43" s="815">
        <v>25</v>
      </c>
      <c r="C43" s="879" t="s">
        <v>301</v>
      </c>
      <c r="D43" s="880"/>
      <c r="E43" s="334" t="s">
        <v>233</v>
      </c>
      <c r="F43" s="335">
        <v>1</v>
      </c>
      <c r="G43" s="335"/>
      <c r="H43" s="335">
        <v>1</v>
      </c>
      <c r="I43" s="335"/>
      <c r="J43" s="335"/>
      <c r="K43" s="335"/>
      <c r="L43" s="336"/>
      <c r="M43" s="336"/>
      <c r="N43" s="336"/>
      <c r="O43" s="336"/>
      <c r="P43" s="337">
        <f t="shared" si="3"/>
        <v>1</v>
      </c>
      <c r="R43" s="487">
        <f t="shared" si="6"/>
        <v>30</v>
      </c>
      <c r="S43" s="290"/>
      <c r="T43" s="290"/>
      <c r="U43" s="290"/>
      <c r="V43" s="290"/>
      <c r="W43" s="290"/>
      <c r="X43" s="290"/>
      <c r="Y43" s="290"/>
      <c r="Z43" s="290"/>
    </row>
    <row r="44" spans="1:26" ht="12.75" customHeight="1">
      <c r="A44" s="326"/>
      <c r="B44" s="878"/>
      <c r="C44" s="881"/>
      <c r="D44" s="882"/>
      <c r="E44" s="334" t="s">
        <v>235</v>
      </c>
      <c r="F44" s="335"/>
      <c r="G44" s="335">
        <v>1</v>
      </c>
      <c r="H44" s="335"/>
      <c r="I44" s="335">
        <v>1</v>
      </c>
      <c r="J44" s="335"/>
      <c r="K44" s="335"/>
      <c r="L44" s="336"/>
      <c r="M44" s="336"/>
      <c r="N44" s="336"/>
      <c r="O44" s="336"/>
      <c r="P44" s="337">
        <f t="shared" si="3"/>
        <v>1</v>
      </c>
      <c r="R44" s="487">
        <f t="shared" si="6"/>
        <v>30</v>
      </c>
      <c r="S44" s="290"/>
      <c r="T44" s="290"/>
      <c r="U44" s="290"/>
      <c r="V44" s="290"/>
      <c r="W44" s="290"/>
      <c r="X44" s="290"/>
      <c r="Y44" s="290"/>
      <c r="Z44" s="290"/>
    </row>
    <row r="45" spans="1:26" ht="12.75" customHeight="1">
      <c r="A45" s="326"/>
      <c r="B45" s="444">
        <v>26</v>
      </c>
      <c r="C45" s="876" t="s">
        <v>243</v>
      </c>
      <c r="D45" s="866"/>
      <c r="E45" s="334" t="s">
        <v>235</v>
      </c>
      <c r="F45" s="335"/>
      <c r="G45" s="335"/>
      <c r="H45" s="335">
        <v>1</v>
      </c>
      <c r="I45" s="335">
        <v>1</v>
      </c>
      <c r="J45" s="335">
        <v>1</v>
      </c>
      <c r="K45" s="335">
        <v>1</v>
      </c>
      <c r="L45" s="335">
        <v>1</v>
      </c>
      <c r="M45" s="335">
        <v>1</v>
      </c>
      <c r="N45" s="336"/>
      <c r="O45" s="336"/>
      <c r="P45" s="337">
        <f t="shared" si="3"/>
        <v>3</v>
      </c>
      <c r="R45" s="487">
        <f t="shared" si="6"/>
        <v>90</v>
      </c>
      <c r="S45" s="290"/>
      <c r="T45" s="290"/>
      <c r="U45" s="290"/>
      <c r="V45" s="290"/>
      <c r="W45" s="290"/>
      <c r="X45" s="290"/>
      <c r="Y45" s="290"/>
      <c r="Z45" s="290"/>
    </row>
    <row r="46" spans="1:26" ht="13.5" customHeight="1">
      <c r="A46" s="326"/>
      <c r="B46" s="444">
        <v>27</v>
      </c>
      <c r="C46" s="876" t="s">
        <v>244</v>
      </c>
      <c r="D46" s="866"/>
      <c r="E46" s="334" t="s">
        <v>235</v>
      </c>
      <c r="F46" s="335"/>
      <c r="G46" s="335"/>
      <c r="H46" s="335"/>
      <c r="I46" s="335"/>
      <c r="J46" s="335">
        <v>1</v>
      </c>
      <c r="K46" s="335">
        <v>1</v>
      </c>
      <c r="L46" s="335">
        <v>2</v>
      </c>
      <c r="M46" s="335">
        <v>2</v>
      </c>
      <c r="N46" s="335">
        <v>2</v>
      </c>
      <c r="O46" s="336"/>
      <c r="P46" s="337">
        <f t="shared" si="3"/>
        <v>4</v>
      </c>
      <c r="R46" s="487">
        <f t="shared" si="6"/>
        <v>120</v>
      </c>
      <c r="S46" s="290"/>
      <c r="T46" s="290"/>
      <c r="U46" s="290"/>
      <c r="V46" s="290"/>
      <c r="W46" s="290"/>
      <c r="X46" s="290"/>
      <c r="Y46" s="290"/>
      <c r="Z46" s="290"/>
    </row>
    <row r="47" spans="1:26" ht="17.25" customHeight="1">
      <c r="A47" s="326"/>
      <c r="B47" s="444">
        <v>28</v>
      </c>
      <c r="C47" s="876" t="s">
        <v>245</v>
      </c>
      <c r="D47" s="877"/>
      <c r="E47" s="334" t="s">
        <v>233</v>
      </c>
      <c r="F47" s="335">
        <v>2</v>
      </c>
      <c r="G47" s="335">
        <v>2</v>
      </c>
      <c r="H47" s="335">
        <v>1</v>
      </c>
      <c r="I47" s="335">
        <v>1</v>
      </c>
      <c r="J47" s="335"/>
      <c r="K47" s="335"/>
      <c r="L47" s="335"/>
      <c r="M47" s="335"/>
      <c r="N47" s="335"/>
      <c r="O47" s="336"/>
      <c r="P47" s="337">
        <f t="shared" si="3"/>
        <v>3</v>
      </c>
      <c r="R47" s="487">
        <f t="shared" si="6"/>
        <v>90</v>
      </c>
      <c r="S47" s="290"/>
      <c r="T47" s="290"/>
      <c r="U47" s="290"/>
      <c r="V47" s="290"/>
      <c r="W47" s="290"/>
      <c r="X47" s="290"/>
      <c r="Y47" s="290"/>
      <c r="Z47" s="290"/>
    </row>
    <row r="48" spans="1:26" ht="15" customHeight="1">
      <c r="A48" s="326"/>
      <c r="B48" s="444">
        <v>29</v>
      </c>
      <c r="C48" s="876" t="s">
        <v>302</v>
      </c>
      <c r="D48" s="866"/>
      <c r="E48" s="334" t="s">
        <v>235</v>
      </c>
      <c r="F48" s="335"/>
      <c r="G48" s="335"/>
      <c r="H48" s="335"/>
      <c r="I48" s="335"/>
      <c r="J48" s="335">
        <v>1</v>
      </c>
      <c r="K48" s="335">
        <v>1</v>
      </c>
      <c r="L48" s="335">
        <v>1</v>
      </c>
      <c r="M48" s="335">
        <v>1</v>
      </c>
      <c r="N48" s="335">
        <v>2</v>
      </c>
      <c r="O48" s="336"/>
      <c r="P48" s="337">
        <f t="shared" si="3"/>
        <v>3</v>
      </c>
      <c r="R48" s="487">
        <f t="shared" si="6"/>
        <v>90</v>
      </c>
      <c r="S48" s="290"/>
      <c r="T48" s="290"/>
      <c r="U48" s="290"/>
      <c r="V48" s="290"/>
      <c r="W48" s="290"/>
      <c r="X48" s="290"/>
      <c r="Y48" s="290"/>
      <c r="Z48" s="290"/>
    </row>
    <row r="49" spans="1:26" ht="12.75" customHeight="1">
      <c r="A49" s="326">
        <f t="shared" si="5"/>
        <v>20</v>
      </c>
      <c r="B49" s="444">
        <v>30</v>
      </c>
      <c r="C49" s="876" t="s">
        <v>246</v>
      </c>
      <c r="D49" s="866"/>
      <c r="E49" s="331" t="s">
        <v>235</v>
      </c>
      <c r="F49" s="332"/>
      <c r="G49" s="332"/>
      <c r="H49" s="332"/>
      <c r="I49" s="332"/>
      <c r="J49" s="332"/>
      <c r="K49" s="332"/>
      <c r="L49" s="332">
        <v>1</v>
      </c>
      <c r="M49" s="332">
        <v>1</v>
      </c>
      <c r="N49" s="332"/>
      <c r="O49" s="332"/>
      <c r="P49" s="337">
        <f t="shared" si="3"/>
        <v>1</v>
      </c>
      <c r="R49" s="487">
        <f t="shared" si="6"/>
        <v>30</v>
      </c>
      <c r="S49" s="290"/>
      <c r="T49" s="290"/>
      <c r="U49" s="290"/>
      <c r="V49" s="290"/>
      <c r="W49" s="290"/>
      <c r="X49" s="290"/>
      <c r="Y49" s="290"/>
      <c r="Z49" s="290"/>
    </row>
    <row r="50" spans="1:26" ht="12.75" customHeight="1">
      <c r="A50" s="290"/>
      <c r="B50" s="344" t="s">
        <v>91</v>
      </c>
      <c r="C50" s="485"/>
      <c r="D50" s="486"/>
      <c r="E50" s="340"/>
      <c r="F50" s="341">
        <f t="shared" ref="F50:O50" si="7">SUM(F33:F49)</f>
        <v>6</v>
      </c>
      <c r="G50" s="341">
        <f t="shared" si="7"/>
        <v>6</v>
      </c>
      <c r="H50" s="341">
        <f t="shared" si="7"/>
        <v>8</v>
      </c>
      <c r="I50" s="341">
        <f t="shared" si="7"/>
        <v>8</v>
      </c>
      <c r="J50" s="341">
        <f t="shared" si="7"/>
        <v>7</v>
      </c>
      <c r="K50" s="341">
        <f t="shared" si="7"/>
        <v>7</v>
      </c>
      <c r="L50" s="341">
        <f t="shared" si="7"/>
        <v>6</v>
      </c>
      <c r="M50" s="341">
        <f t="shared" si="7"/>
        <v>6</v>
      </c>
      <c r="N50" s="341">
        <f t="shared" si="7"/>
        <v>4</v>
      </c>
      <c r="O50" s="341">
        <f t="shared" si="7"/>
        <v>0</v>
      </c>
      <c r="P50" s="341">
        <f t="shared" si="3"/>
        <v>29</v>
      </c>
      <c r="R50" s="310"/>
      <c r="S50" s="290"/>
      <c r="T50" s="290"/>
      <c r="U50" s="290"/>
      <c r="V50" s="290"/>
      <c r="W50" s="290"/>
      <c r="X50" s="290"/>
      <c r="Y50" s="290"/>
      <c r="Z50" s="290"/>
    </row>
    <row r="51" spans="1:26" ht="12.75" customHeight="1">
      <c r="A51" s="326">
        <f t="shared" ref="A51:A57" si="8">LEN(C51)</f>
        <v>30</v>
      </c>
      <c r="B51" s="484">
        <v>31</v>
      </c>
      <c r="C51" s="865" t="s">
        <v>247</v>
      </c>
      <c r="D51" s="866"/>
      <c r="E51" s="331" t="s">
        <v>235</v>
      </c>
      <c r="F51" s="332"/>
      <c r="G51" s="332"/>
      <c r="H51" s="332"/>
      <c r="I51" s="332"/>
      <c r="J51" s="332"/>
      <c r="K51" s="332"/>
      <c r="L51" s="332">
        <v>2</v>
      </c>
      <c r="M51" s="332">
        <v>2</v>
      </c>
      <c r="N51" s="332">
        <v>3</v>
      </c>
      <c r="O51" s="332"/>
      <c r="P51" s="329">
        <f t="shared" si="3"/>
        <v>3.5</v>
      </c>
      <c r="R51" s="487">
        <f>SUM(P51*30)</f>
        <v>105</v>
      </c>
      <c r="S51" s="290"/>
      <c r="T51" s="290"/>
      <c r="U51" s="290"/>
      <c r="V51" s="290"/>
      <c r="W51" s="290"/>
      <c r="X51" s="290"/>
      <c r="Y51" s="290"/>
      <c r="Z51" s="290"/>
    </row>
    <row r="52" spans="1:26" s="629" customFormat="1" ht="12.75" customHeight="1">
      <c r="A52" s="631"/>
      <c r="B52" s="484">
        <v>32</v>
      </c>
      <c r="C52" s="874" t="s">
        <v>349</v>
      </c>
      <c r="D52" s="875"/>
      <c r="E52" s="636" t="s">
        <v>354</v>
      </c>
      <c r="F52" s="574"/>
      <c r="G52" s="574"/>
      <c r="H52" s="574"/>
      <c r="I52" s="574"/>
      <c r="J52" s="574"/>
      <c r="K52" s="574"/>
      <c r="L52" s="555"/>
      <c r="M52" s="555"/>
      <c r="N52" s="555"/>
      <c r="O52" s="638">
        <v>2</v>
      </c>
      <c r="P52" s="566">
        <f t="shared" si="3"/>
        <v>1</v>
      </c>
      <c r="R52" s="487"/>
      <c r="S52" s="290"/>
      <c r="T52" s="290"/>
      <c r="U52" s="290"/>
      <c r="V52" s="290"/>
      <c r="W52" s="290"/>
      <c r="X52" s="290"/>
      <c r="Y52" s="290"/>
      <c r="Z52" s="290"/>
    </row>
    <row r="53" spans="1:26" ht="12.75" customHeight="1">
      <c r="A53" s="326">
        <f t="shared" si="8"/>
        <v>34</v>
      </c>
      <c r="B53" s="484">
        <v>33</v>
      </c>
      <c r="C53" s="867" t="s">
        <v>350</v>
      </c>
      <c r="D53" s="868"/>
      <c r="E53" s="557" t="s">
        <v>354</v>
      </c>
      <c r="F53" s="555"/>
      <c r="G53" s="555"/>
      <c r="H53" s="555"/>
      <c r="I53" s="555"/>
      <c r="J53" s="555"/>
      <c r="K53" s="555"/>
      <c r="L53" s="555"/>
      <c r="M53" s="555"/>
      <c r="N53" s="555"/>
      <c r="O53" s="89">
        <v>5</v>
      </c>
      <c r="P53" s="566">
        <f t="shared" si="3"/>
        <v>2.5</v>
      </c>
      <c r="R53" s="487">
        <f>SUM(P53*30)</f>
        <v>75</v>
      </c>
      <c r="S53" s="290"/>
      <c r="T53" s="290"/>
      <c r="U53" s="290"/>
      <c r="V53" s="290"/>
      <c r="W53" s="290"/>
      <c r="X53" s="290"/>
      <c r="Y53" s="290"/>
      <c r="Z53" s="290"/>
    </row>
    <row r="54" spans="1:26" ht="12.75" customHeight="1">
      <c r="A54" s="326">
        <f t="shared" si="8"/>
        <v>18</v>
      </c>
      <c r="B54" s="815">
        <v>34</v>
      </c>
      <c r="C54" s="870" t="s">
        <v>153</v>
      </c>
      <c r="D54" s="871"/>
      <c r="E54" s="331" t="s">
        <v>233</v>
      </c>
      <c r="F54" s="332">
        <v>5</v>
      </c>
      <c r="G54" s="332">
        <v>5</v>
      </c>
      <c r="H54" s="332">
        <v>5</v>
      </c>
      <c r="I54" s="332">
        <v>5</v>
      </c>
      <c r="J54" s="332">
        <v>5</v>
      </c>
      <c r="K54" s="332">
        <v>5</v>
      </c>
      <c r="L54" s="332"/>
      <c r="M54" s="332"/>
      <c r="N54" s="332"/>
      <c r="O54" s="332"/>
      <c r="P54" s="329">
        <f t="shared" si="3"/>
        <v>15</v>
      </c>
      <c r="R54" s="487">
        <f>SUM(P54*30)</f>
        <v>450</v>
      </c>
      <c r="S54" s="290">
        <f>SUM(R51:R55)</f>
        <v>780</v>
      </c>
      <c r="T54" s="290" t="e">
        <f>SUM(R51,#REF!,R54,R55)</f>
        <v>#REF!</v>
      </c>
      <c r="U54" s="290"/>
      <c r="V54" s="290"/>
      <c r="W54" s="290"/>
      <c r="X54" s="290"/>
      <c r="Y54" s="290"/>
      <c r="Z54" s="290"/>
    </row>
    <row r="55" spans="1:26" ht="12.75" customHeight="1">
      <c r="A55" s="326">
        <f t="shared" si="8"/>
        <v>0</v>
      </c>
      <c r="B55" s="869"/>
      <c r="C55" s="872"/>
      <c r="D55" s="873"/>
      <c r="E55" s="331" t="s">
        <v>235</v>
      </c>
      <c r="F55" s="332"/>
      <c r="G55" s="332"/>
      <c r="H55" s="332"/>
      <c r="I55" s="332"/>
      <c r="J55" s="332"/>
      <c r="K55" s="332"/>
      <c r="L55" s="332">
        <v>5</v>
      </c>
      <c r="M55" s="332">
        <v>5</v>
      </c>
      <c r="N55" s="332"/>
      <c r="O55" s="332"/>
      <c r="P55" s="329">
        <f t="shared" si="3"/>
        <v>5</v>
      </c>
      <c r="R55" s="487">
        <f>SUM(P55*30)</f>
        <v>150</v>
      </c>
      <c r="S55" s="290"/>
      <c r="T55" s="290"/>
      <c r="U55" s="290"/>
      <c r="V55" s="290"/>
      <c r="W55" s="290"/>
      <c r="X55" s="290"/>
      <c r="Y55" s="290"/>
      <c r="Z55" s="290"/>
    </row>
    <row r="56" spans="1:26" ht="12.75" customHeight="1">
      <c r="A56" s="326">
        <f t="shared" si="8"/>
        <v>17</v>
      </c>
      <c r="B56" s="815">
        <v>35</v>
      </c>
      <c r="C56" s="870" t="s">
        <v>248</v>
      </c>
      <c r="D56" s="871"/>
      <c r="E56" s="342" t="s">
        <v>233</v>
      </c>
      <c r="F56" s="343"/>
      <c r="G56" s="343"/>
      <c r="H56" s="343"/>
      <c r="I56" s="343"/>
      <c r="J56" s="343"/>
      <c r="K56" s="343" t="s">
        <v>98</v>
      </c>
      <c r="L56" s="343"/>
      <c r="M56" s="343"/>
      <c r="N56" s="343"/>
      <c r="O56" s="343"/>
      <c r="P56" s="329">
        <f t="shared" si="3"/>
        <v>0</v>
      </c>
      <c r="Q56" s="310"/>
      <c r="R56" s="315"/>
      <c r="S56" s="290"/>
      <c r="T56" s="290"/>
      <c r="U56" s="290"/>
      <c r="V56" s="290"/>
      <c r="W56" s="290"/>
      <c r="X56" s="290"/>
      <c r="Y56" s="290"/>
      <c r="Z56" s="290"/>
    </row>
    <row r="57" spans="1:26" ht="12.75" customHeight="1">
      <c r="A57" s="326">
        <f t="shared" si="8"/>
        <v>0</v>
      </c>
      <c r="B57" s="869"/>
      <c r="C57" s="872"/>
      <c r="D57" s="873"/>
      <c r="E57" s="342" t="s">
        <v>235</v>
      </c>
      <c r="F57" s="343"/>
      <c r="G57" s="343"/>
      <c r="H57" s="343"/>
      <c r="I57" s="343"/>
      <c r="J57" s="343"/>
      <c r="K57" s="343"/>
      <c r="L57" s="343"/>
      <c r="M57" s="343" t="s">
        <v>98</v>
      </c>
      <c r="N57" s="343"/>
      <c r="O57" s="343"/>
      <c r="P57" s="329">
        <f t="shared" si="3"/>
        <v>0</v>
      </c>
      <c r="Q57" s="310"/>
      <c r="R57" s="290"/>
      <c r="S57" s="290"/>
      <c r="T57" s="290"/>
      <c r="U57" s="290"/>
      <c r="V57" s="290"/>
      <c r="W57" s="290"/>
      <c r="X57" s="290"/>
      <c r="Y57" s="290"/>
      <c r="Z57" s="290"/>
    </row>
    <row r="58" spans="1:26" ht="12.75" customHeight="1">
      <c r="A58" s="290"/>
      <c r="B58" s="344" t="s">
        <v>99</v>
      </c>
      <c r="C58" s="345"/>
      <c r="D58" s="346"/>
      <c r="E58" s="346"/>
      <c r="F58" s="347">
        <f t="shared" ref="F58:O58" si="9">SUM(F51:F57)</f>
        <v>5</v>
      </c>
      <c r="G58" s="347">
        <f t="shared" si="9"/>
        <v>5</v>
      </c>
      <c r="H58" s="347">
        <f t="shared" si="9"/>
        <v>5</v>
      </c>
      <c r="I58" s="347">
        <f t="shared" si="9"/>
        <v>5</v>
      </c>
      <c r="J58" s="347">
        <f t="shared" si="9"/>
        <v>5</v>
      </c>
      <c r="K58" s="347">
        <f t="shared" si="9"/>
        <v>5</v>
      </c>
      <c r="L58" s="347">
        <f t="shared" si="9"/>
        <v>7</v>
      </c>
      <c r="M58" s="347">
        <f t="shared" si="9"/>
        <v>7</v>
      </c>
      <c r="N58" s="347">
        <f t="shared" si="9"/>
        <v>3</v>
      </c>
      <c r="O58" s="347">
        <f t="shared" si="9"/>
        <v>7</v>
      </c>
      <c r="P58" s="341">
        <f t="shared" si="3"/>
        <v>27</v>
      </c>
      <c r="Q58" s="310"/>
      <c r="R58" s="290"/>
      <c r="S58" s="290"/>
      <c r="T58" s="290"/>
      <c r="U58" s="290"/>
      <c r="V58" s="290"/>
      <c r="W58" s="290"/>
      <c r="X58" s="290"/>
      <c r="Y58" s="290"/>
      <c r="Z58" s="290"/>
    </row>
    <row r="59" spans="1:26" ht="12.75" customHeight="1">
      <c r="A59" s="290"/>
      <c r="B59" s="348" t="s">
        <v>107</v>
      </c>
      <c r="C59" s="349"/>
      <c r="D59" s="350"/>
      <c r="E59" s="351"/>
      <c r="F59" s="352">
        <f t="shared" ref="F59:O59" si="10">SUM(F58,F50)</f>
        <v>11</v>
      </c>
      <c r="G59" s="352">
        <f t="shared" si="10"/>
        <v>11</v>
      </c>
      <c r="H59" s="352">
        <f t="shared" si="10"/>
        <v>13</v>
      </c>
      <c r="I59" s="352">
        <f t="shared" si="10"/>
        <v>13</v>
      </c>
      <c r="J59" s="352">
        <f t="shared" si="10"/>
        <v>12</v>
      </c>
      <c r="K59" s="352">
        <f t="shared" si="10"/>
        <v>12</v>
      </c>
      <c r="L59" s="352">
        <f t="shared" si="10"/>
        <v>13</v>
      </c>
      <c r="M59" s="352">
        <f t="shared" si="10"/>
        <v>13</v>
      </c>
      <c r="N59" s="352">
        <f t="shared" si="10"/>
        <v>7</v>
      </c>
      <c r="O59" s="352">
        <f t="shared" si="10"/>
        <v>7</v>
      </c>
      <c r="P59" s="353">
        <f t="shared" si="3"/>
        <v>56</v>
      </c>
      <c r="Q59" s="310"/>
      <c r="R59" s="290"/>
      <c r="S59" s="290"/>
      <c r="T59" s="290"/>
      <c r="U59" s="290"/>
      <c r="V59" s="290"/>
      <c r="W59" s="290"/>
      <c r="X59" s="290"/>
      <c r="Y59" s="290"/>
      <c r="Z59" s="290"/>
    </row>
    <row r="60" spans="1:26" ht="12.75" customHeight="1">
      <c r="A60" s="290"/>
      <c r="B60" s="851" t="s">
        <v>113</v>
      </c>
      <c r="C60" s="796"/>
      <c r="D60" s="796"/>
      <c r="E60" s="797"/>
      <c r="F60" s="354">
        <v>11</v>
      </c>
      <c r="G60" s="354">
        <v>11</v>
      </c>
      <c r="H60" s="354">
        <v>13</v>
      </c>
      <c r="I60" s="354">
        <v>13</v>
      </c>
      <c r="J60" s="354">
        <v>12</v>
      </c>
      <c r="K60" s="354">
        <v>12</v>
      </c>
      <c r="L60" s="354">
        <v>13</v>
      </c>
      <c r="M60" s="354">
        <v>13</v>
      </c>
      <c r="N60" s="352">
        <v>7</v>
      </c>
      <c r="O60" s="352">
        <v>7</v>
      </c>
      <c r="P60" s="353">
        <f>SUM(F60:M60)/2+N60</f>
        <v>56</v>
      </c>
      <c r="Q60" s="310"/>
      <c r="R60" s="290" t="s">
        <v>111</v>
      </c>
      <c r="S60" s="290"/>
      <c r="T60" s="290"/>
      <c r="U60" s="290"/>
      <c r="V60" s="290"/>
      <c r="W60" s="290"/>
      <c r="X60" s="290"/>
      <c r="Y60" s="290"/>
      <c r="Z60" s="290"/>
    </row>
    <row r="61" spans="1:26" ht="12.75" customHeight="1">
      <c r="A61" s="290"/>
      <c r="B61" s="805" t="s">
        <v>115</v>
      </c>
      <c r="C61" s="796"/>
      <c r="D61" s="796"/>
      <c r="E61" s="797"/>
      <c r="F61" s="355"/>
      <c r="G61" s="301"/>
      <c r="H61" s="301"/>
      <c r="I61" s="301"/>
      <c r="J61" s="301"/>
      <c r="K61" s="301" t="s">
        <v>233</v>
      </c>
      <c r="L61" s="301"/>
      <c r="M61" s="301"/>
      <c r="N61" s="301" t="s">
        <v>235</v>
      </c>
      <c r="O61" s="301"/>
      <c r="P61" s="314">
        <f>COUNTA(F61:O61)</f>
        <v>2</v>
      </c>
      <c r="Q61" s="310"/>
      <c r="R61" s="290"/>
      <c r="S61" s="290"/>
      <c r="T61" s="290"/>
      <c r="U61" s="290"/>
      <c r="V61" s="290"/>
      <c r="W61" s="290"/>
      <c r="X61" s="290"/>
      <c r="Y61" s="290"/>
      <c r="Z61" s="290"/>
    </row>
    <row r="62" spans="1:26" ht="30.75" customHeight="1">
      <c r="A62" s="290"/>
      <c r="B62" s="807" t="s">
        <v>59</v>
      </c>
      <c r="C62" s="796"/>
      <c r="D62" s="796"/>
      <c r="E62" s="797"/>
      <c r="F62" s="356">
        <f>F28+F59+F32</f>
        <v>36</v>
      </c>
      <c r="G62" s="356">
        <f t="shared" ref="G62:O62" si="11">G28+G59+G32</f>
        <v>36</v>
      </c>
      <c r="H62" s="356">
        <f t="shared" si="11"/>
        <v>36</v>
      </c>
      <c r="I62" s="356">
        <f t="shared" si="11"/>
        <v>36</v>
      </c>
      <c r="J62" s="356">
        <f t="shared" si="11"/>
        <v>35</v>
      </c>
      <c r="K62" s="356">
        <f t="shared" si="11"/>
        <v>35</v>
      </c>
      <c r="L62" s="356">
        <f t="shared" si="11"/>
        <v>34</v>
      </c>
      <c r="M62" s="356">
        <f t="shared" si="11"/>
        <v>34</v>
      </c>
      <c r="N62" s="356">
        <f t="shared" si="11"/>
        <v>26</v>
      </c>
      <c r="O62" s="356">
        <f t="shared" si="11"/>
        <v>26</v>
      </c>
      <c r="P62" s="358">
        <f>SUM(F62:O62)/2</f>
        <v>167</v>
      </c>
      <c r="Q62" s="310"/>
      <c r="R62" s="290"/>
      <c r="S62" s="290"/>
      <c r="T62" s="290"/>
      <c r="U62" s="290"/>
      <c r="V62" s="290"/>
      <c r="W62" s="290"/>
      <c r="X62" s="290"/>
      <c r="Y62" s="290"/>
      <c r="Z62" s="290"/>
    </row>
    <row r="63" spans="1:26" ht="25.5" customHeight="1">
      <c r="A63" s="290"/>
      <c r="B63" s="808"/>
      <c r="C63" s="735" t="s">
        <v>303</v>
      </c>
      <c r="D63" s="806" t="s">
        <v>117</v>
      </c>
      <c r="E63" s="797"/>
      <c r="F63" s="359">
        <v>1</v>
      </c>
      <c r="G63" s="359">
        <v>1</v>
      </c>
      <c r="H63" s="359">
        <v>1</v>
      </c>
      <c r="I63" s="359">
        <v>1</v>
      </c>
      <c r="J63" s="359"/>
      <c r="K63" s="359"/>
      <c r="L63" s="359"/>
      <c r="M63" s="359"/>
      <c r="N63" s="359">
        <v>2</v>
      </c>
      <c r="O63" s="359">
        <v>2</v>
      </c>
      <c r="P63" s="810">
        <f>SUM(F63:O64)/2</f>
        <v>4</v>
      </c>
      <c r="Q63" s="310"/>
      <c r="R63" s="290"/>
      <c r="S63" s="290"/>
      <c r="T63" s="290"/>
      <c r="U63" s="290"/>
      <c r="V63" s="290"/>
      <c r="W63" s="290"/>
      <c r="X63" s="290"/>
      <c r="Y63" s="290"/>
      <c r="Z63" s="290"/>
    </row>
    <row r="64" spans="1:26" s="613" customFormat="1" ht="17.25" customHeight="1">
      <c r="A64" s="290"/>
      <c r="B64" s="809"/>
      <c r="C64" s="736"/>
      <c r="D64" s="806" t="s">
        <v>39</v>
      </c>
      <c r="E64" s="797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809"/>
      <c r="Q64" s="310"/>
      <c r="R64" s="290"/>
      <c r="S64" s="290"/>
      <c r="T64" s="290"/>
      <c r="U64" s="290"/>
      <c r="V64" s="290"/>
      <c r="W64" s="290"/>
      <c r="X64" s="290"/>
      <c r="Y64" s="290"/>
      <c r="Z64" s="290"/>
    </row>
    <row r="65" spans="1:26" ht="12.75" customHeight="1">
      <c r="A65" s="290"/>
      <c r="B65" s="311">
        <v>1</v>
      </c>
      <c r="C65" s="864" t="s">
        <v>118</v>
      </c>
      <c r="D65" s="796"/>
      <c r="E65" s="797"/>
      <c r="F65" s="314">
        <v>2</v>
      </c>
      <c r="G65" s="314">
        <v>2</v>
      </c>
      <c r="H65" s="314">
        <v>2</v>
      </c>
      <c r="I65" s="314">
        <v>2</v>
      </c>
      <c r="J65" s="314">
        <v>2</v>
      </c>
      <c r="K65" s="314">
        <v>2</v>
      </c>
      <c r="L65" s="314">
        <v>2</v>
      </c>
      <c r="M65" s="314">
        <v>2</v>
      </c>
      <c r="N65" s="314">
        <v>2</v>
      </c>
      <c r="O65" s="314">
        <v>2</v>
      </c>
      <c r="P65" s="360" t="s">
        <v>139</v>
      </c>
      <c r="Q65" s="290"/>
      <c r="R65" s="290"/>
      <c r="S65" s="290"/>
      <c r="T65" s="290"/>
      <c r="U65" s="290"/>
      <c r="V65" s="290"/>
      <c r="W65" s="290"/>
      <c r="X65" s="290"/>
      <c r="Y65" s="290"/>
      <c r="Z65" s="290"/>
    </row>
    <row r="66" spans="1:26" ht="12.75" customHeight="1">
      <c r="A66" s="290"/>
      <c r="B66" s="311">
        <v>2</v>
      </c>
      <c r="C66" s="863" t="s">
        <v>120</v>
      </c>
      <c r="D66" s="796"/>
      <c r="E66" s="797"/>
      <c r="F66" s="314">
        <v>0.5</v>
      </c>
      <c r="G66" s="314"/>
      <c r="H66" s="314">
        <v>0.5</v>
      </c>
      <c r="I66" s="314"/>
      <c r="J66" s="314">
        <v>0.5</v>
      </c>
      <c r="K66" s="314"/>
      <c r="L66" s="314"/>
      <c r="M66" s="361"/>
      <c r="N66" s="361"/>
      <c r="O66" s="361"/>
      <c r="P66" s="360" t="s">
        <v>139</v>
      </c>
      <c r="Q66" s="290"/>
      <c r="R66" s="290"/>
      <c r="S66" s="290"/>
      <c r="T66" s="290"/>
      <c r="U66" s="290"/>
      <c r="V66" s="290"/>
      <c r="W66" s="290"/>
      <c r="X66" s="290"/>
      <c r="Y66" s="290"/>
      <c r="Z66" s="290"/>
    </row>
    <row r="67" spans="1:26" ht="12.75" customHeight="1">
      <c r="A67" s="290"/>
      <c r="B67" s="311">
        <v>3</v>
      </c>
      <c r="C67" s="863" t="s">
        <v>121</v>
      </c>
      <c r="D67" s="796"/>
      <c r="E67" s="797"/>
      <c r="F67" s="314"/>
      <c r="G67" s="314"/>
      <c r="H67" s="314"/>
      <c r="I67" s="314"/>
      <c r="J67" s="314"/>
      <c r="K67" s="314"/>
      <c r="L67" s="314"/>
      <c r="M67" s="361"/>
      <c r="N67" s="361"/>
      <c r="O67" s="361"/>
      <c r="P67" s="360" t="s">
        <v>139</v>
      </c>
      <c r="Q67" s="290"/>
      <c r="R67" s="290"/>
      <c r="S67" s="290"/>
      <c r="T67" s="290"/>
      <c r="U67" s="290"/>
      <c r="V67" s="290"/>
      <c r="W67" s="290"/>
      <c r="X67" s="290"/>
      <c r="Y67" s="290"/>
      <c r="Z67" s="290"/>
    </row>
    <row r="68" spans="1:26" ht="12.75" customHeight="1">
      <c r="A68" s="290"/>
      <c r="B68" s="311">
        <v>4</v>
      </c>
      <c r="C68" s="863" t="s">
        <v>122</v>
      </c>
      <c r="D68" s="796"/>
      <c r="E68" s="797"/>
      <c r="F68" s="314"/>
      <c r="G68" s="314"/>
      <c r="H68" s="314"/>
      <c r="I68" s="314"/>
      <c r="J68" s="314"/>
      <c r="K68" s="314"/>
      <c r="L68" s="314"/>
      <c r="M68" s="361"/>
      <c r="N68" s="361"/>
      <c r="O68" s="361"/>
      <c r="P68" s="360" t="s">
        <v>139</v>
      </c>
      <c r="Q68" s="290"/>
      <c r="R68" s="290"/>
      <c r="S68" s="290"/>
      <c r="T68" s="290"/>
      <c r="U68" s="290"/>
      <c r="V68" s="290"/>
      <c r="W68" s="290"/>
      <c r="X68" s="290"/>
      <c r="Y68" s="290"/>
      <c r="Z68" s="290"/>
    </row>
    <row r="69" spans="1:26" ht="12.75" customHeight="1">
      <c r="A69" s="290"/>
      <c r="B69" s="311">
        <v>5</v>
      </c>
      <c r="C69" s="863" t="s">
        <v>123</v>
      </c>
      <c r="D69" s="796"/>
      <c r="E69" s="797"/>
      <c r="F69" s="314"/>
      <c r="G69" s="314"/>
      <c r="H69" s="314"/>
      <c r="I69" s="314"/>
      <c r="J69" s="314"/>
      <c r="K69" s="314"/>
      <c r="L69" s="314"/>
      <c r="M69" s="361"/>
      <c r="N69" s="361"/>
      <c r="O69" s="361"/>
      <c r="P69" s="360" t="s">
        <v>139</v>
      </c>
      <c r="Q69" s="290"/>
      <c r="R69" s="290"/>
      <c r="S69" s="290"/>
      <c r="T69" s="290"/>
      <c r="U69" s="290"/>
      <c r="V69" s="290"/>
      <c r="W69" s="290"/>
      <c r="X69" s="290"/>
      <c r="Y69" s="290"/>
      <c r="Z69" s="290"/>
    </row>
    <row r="70" spans="1:26" ht="12.75" customHeight="1">
      <c r="A70" s="290"/>
      <c r="B70" s="311">
        <v>6</v>
      </c>
      <c r="C70" s="863" t="s">
        <v>124</v>
      </c>
      <c r="D70" s="796"/>
      <c r="E70" s="797"/>
      <c r="F70" s="314"/>
      <c r="G70" s="314"/>
      <c r="H70" s="314"/>
      <c r="I70" s="314"/>
      <c r="J70" s="314"/>
      <c r="K70" s="314"/>
      <c r="L70" s="314"/>
      <c r="M70" s="361"/>
      <c r="N70" s="361"/>
      <c r="O70" s="361"/>
      <c r="P70" s="360" t="s">
        <v>139</v>
      </c>
      <c r="Q70" s="290"/>
      <c r="R70" s="290"/>
      <c r="S70" s="290"/>
      <c r="T70" s="290"/>
      <c r="U70" s="290"/>
      <c r="V70" s="290"/>
      <c r="W70" s="290"/>
      <c r="X70" s="290"/>
      <c r="Y70" s="290"/>
      <c r="Z70" s="290"/>
    </row>
    <row r="71" spans="1:26" ht="12.75" customHeight="1">
      <c r="A71" s="290"/>
      <c r="B71" s="311">
        <v>7</v>
      </c>
      <c r="C71" s="863" t="s">
        <v>125</v>
      </c>
      <c r="D71" s="796"/>
      <c r="E71" s="797"/>
      <c r="F71" s="314"/>
      <c r="G71" s="314"/>
      <c r="H71" s="314"/>
      <c r="I71" s="314"/>
      <c r="J71" s="314"/>
      <c r="K71" s="314"/>
      <c r="L71" s="314"/>
      <c r="M71" s="361"/>
      <c r="N71" s="361"/>
      <c r="O71" s="361"/>
      <c r="P71" s="360" t="s">
        <v>139</v>
      </c>
      <c r="Q71" s="290"/>
      <c r="R71" s="290"/>
      <c r="S71" s="290"/>
      <c r="T71" s="290"/>
      <c r="U71" s="290"/>
      <c r="V71" s="290"/>
      <c r="W71" s="290"/>
      <c r="X71" s="290"/>
      <c r="Y71" s="290"/>
      <c r="Z71" s="290"/>
    </row>
    <row r="72" spans="1:26" ht="12.75" customHeight="1">
      <c r="A72" s="290"/>
      <c r="B72" s="311">
        <v>8</v>
      </c>
      <c r="C72" s="863" t="s">
        <v>126</v>
      </c>
      <c r="D72" s="796"/>
      <c r="E72" s="797"/>
      <c r="F72" s="314"/>
      <c r="G72" s="314"/>
      <c r="H72" s="314"/>
      <c r="I72" s="314"/>
      <c r="J72" s="314"/>
      <c r="K72" s="314"/>
      <c r="L72" s="314"/>
      <c r="M72" s="361"/>
      <c r="N72" s="361"/>
      <c r="O72" s="361"/>
      <c r="P72" s="360" t="s">
        <v>139</v>
      </c>
      <c r="Q72" s="290"/>
      <c r="R72" s="290"/>
      <c r="S72" s="290"/>
      <c r="T72" s="290"/>
      <c r="U72" s="290"/>
      <c r="V72" s="290"/>
      <c r="W72" s="290"/>
      <c r="X72" s="290"/>
      <c r="Y72" s="290"/>
      <c r="Z72" s="290"/>
    </row>
    <row r="73" spans="1:26" ht="12.75" customHeight="1">
      <c r="A73" s="290"/>
      <c r="B73" s="311">
        <v>9</v>
      </c>
      <c r="C73" s="863" t="s">
        <v>127</v>
      </c>
      <c r="D73" s="796"/>
      <c r="E73" s="797"/>
      <c r="F73" s="314" t="s">
        <v>128</v>
      </c>
      <c r="G73" s="314"/>
      <c r="H73" s="314"/>
      <c r="I73" s="314"/>
      <c r="J73" s="314"/>
      <c r="K73" s="314"/>
      <c r="L73" s="314"/>
      <c r="M73" s="361"/>
      <c r="N73" s="361"/>
      <c r="O73" s="361" t="s">
        <v>128</v>
      </c>
      <c r="P73" s="360" t="s">
        <v>139</v>
      </c>
      <c r="Q73" s="290"/>
      <c r="R73" s="290"/>
      <c r="S73" s="290"/>
      <c r="T73" s="290"/>
      <c r="U73" s="290"/>
      <c r="V73" s="290"/>
      <c r="W73" s="290"/>
      <c r="X73" s="290"/>
      <c r="Y73" s="290"/>
      <c r="Z73" s="290"/>
    </row>
    <row r="74" spans="1:26" ht="12.75" customHeight="1">
      <c r="A74" s="290"/>
      <c r="B74" s="311">
        <v>10</v>
      </c>
      <c r="C74" s="863" t="s">
        <v>130</v>
      </c>
      <c r="D74" s="796"/>
      <c r="E74" s="797"/>
      <c r="F74" s="314"/>
      <c r="G74" s="314"/>
      <c r="H74" s="314"/>
      <c r="I74" s="314"/>
      <c r="J74" s="314"/>
      <c r="K74" s="314"/>
      <c r="L74" s="314"/>
      <c r="M74" s="361"/>
      <c r="N74" s="361"/>
      <c r="O74" s="361"/>
      <c r="P74" s="360" t="s">
        <v>139</v>
      </c>
      <c r="Q74" s="290"/>
      <c r="R74" s="290"/>
      <c r="S74" s="290"/>
      <c r="T74" s="290"/>
      <c r="U74" s="290"/>
      <c r="V74" s="290"/>
      <c r="W74" s="290"/>
      <c r="X74" s="290"/>
      <c r="Y74" s="290"/>
      <c r="Z74" s="290"/>
    </row>
    <row r="75" spans="1:26" ht="12.75" customHeight="1">
      <c r="A75" s="362"/>
      <c r="B75" s="860" t="s">
        <v>131</v>
      </c>
      <c r="C75" s="796"/>
      <c r="D75" s="796"/>
      <c r="E75" s="797"/>
      <c r="F75" s="356">
        <f t="shared" ref="F75:O75" si="12">SUM(F63:F74)</f>
        <v>3.5</v>
      </c>
      <c r="G75" s="356">
        <f t="shared" si="12"/>
        <v>3</v>
      </c>
      <c r="H75" s="356">
        <f t="shared" si="12"/>
        <v>3.5</v>
      </c>
      <c r="I75" s="356">
        <f t="shared" si="12"/>
        <v>3</v>
      </c>
      <c r="J75" s="356">
        <f t="shared" si="12"/>
        <v>2.5</v>
      </c>
      <c r="K75" s="356">
        <f t="shared" si="12"/>
        <v>2</v>
      </c>
      <c r="L75" s="356">
        <f t="shared" si="12"/>
        <v>2</v>
      </c>
      <c r="M75" s="356">
        <f t="shared" si="12"/>
        <v>2</v>
      </c>
      <c r="N75" s="356">
        <f t="shared" si="12"/>
        <v>4</v>
      </c>
      <c r="O75" s="356">
        <f t="shared" si="12"/>
        <v>4</v>
      </c>
      <c r="P75" s="357">
        <f>SUM(F75:O75)</f>
        <v>29.5</v>
      </c>
      <c r="Q75" s="362"/>
      <c r="R75" s="362"/>
      <c r="S75" s="362"/>
      <c r="T75" s="362"/>
      <c r="U75" s="362"/>
      <c r="V75" s="362"/>
      <c r="W75" s="362"/>
      <c r="X75" s="362"/>
      <c r="Y75" s="362"/>
      <c r="Z75" s="290"/>
    </row>
    <row r="76" spans="1:26" ht="12.75" customHeight="1">
      <c r="A76" s="362"/>
      <c r="B76" s="303"/>
      <c r="C76" s="861" t="s">
        <v>249</v>
      </c>
      <c r="D76" s="862"/>
      <c r="E76" s="362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62"/>
      <c r="R76" s="362"/>
      <c r="S76" s="362"/>
      <c r="T76" s="362"/>
      <c r="U76" s="362"/>
      <c r="V76" s="362"/>
      <c r="W76" s="362"/>
      <c r="X76" s="362"/>
      <c r="Y76" s="362"/>
      <c r="Z76" s="290"/>
    </row>
    <row r="77" spans="1:26" ht="12.75" customHeight="1">
      <c r="A77" s="362"/>
      <c r="B77" s="303"/>
      <c r="C77" s="362" t="s">
        <v>77</v>
      </c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290"/>
    </row>
    <row r="78" spans="1:26" ht="12.75" customHeight="1">
      <c r="A78" s="290"/>
      <c r="B78" s="290"/>
      <c r="C78" s="290" t="s">
        <v>136</v>
      </c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</row>
    <row r="79" spans="1:26" ht="12.75" customHeight="1">
      <c r="A79" s="290"/>
      <c r="B79" s="290"/>
      <c r="C79" s="290"/>
      <c r="D79" s="290"/>
      <c r="E79" s="290"/>
      <c r="F79" s="802" t="s">
        <v>78</v>
      </c>
      <c r="G79" s="796"/>
      <c r="H79" s="796"/>
      <c r="I79" s="796"/>
      <c r="J79" s="796"/>
      <c r="K79" s="796"/>
      <c r="L79" s="796"/>
      <c r="M79" s="796"/>
      <c r="N79" s="796"/>
      <c r="O79" s="797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</row>
    <row r="80" spans="1:26" ht="12.75" customHeight="1">
      <c r="A80" s="290"/>
      <c r="B80" s="290"/>
      <c r="C80" s="290"/>
      <c r="D80" s="290"/>
      <c r="E80" s="290"/>
      <c r="F80" s="803">
        <v>36</v>
      </c>
      <c r="G80" s="797"/>
      <c r="H80" s="803">
        <v>36</v>
      </c>
      <c r="I80" s="797"/>
      <c r="J80" s="803">
        <v>35</v>
      </c>
      <c r="K80" s="797"/>
      <c r="L80" s="803">
        <v>34</v>
      </c>
      <c r="M80" s="797"/>
      <c r="N80" s="803">
        <v>26</v>
      </c>
      <c r="O80" s="797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</row>
    <row r="81" spans="1:26" ht="12.75" customHeight="1">
      <c r="A81" s="290"/>
      <c r="B81" s="290"/>
      <c r="C81" s="290"/>
      <c r="D81" s="290"/>
      <c r="E81" s="29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</row>
    <row r="82" spans="1:26" ht="12.75" customHeight="1">
      <c r="A82" s="290"/>
      <c r="B82" s="290"/>
      <c r="C82" s="293"/>
      <c r="D82" s="293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</row>
    <row r="83" spans="1:26" ht="12.75" customHeight="1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</row>
    <row r="84" spans="1:26" ht="12.75" customHeight="1">
      <c r="A84" s="290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</row>
    <row r="85" spans="1:26" ht="12.75" customHeight="1">
      <c r="A85" s="290"/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</row>
    <row r="86" spans="1:26" ht="12.75" customHeight="1">
      <c r="A86" s="290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</row>
    <row r="87" spans="1:26" ht="12.75" customHeight="1">
      <c r="A87" s="290"/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</row>
    <row r="88" spans="1:26" ht="12.75" customHeight="1">
      <c r="A88" s="290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</row>
    <row r="89" spans="1:26" ht="12.75" customHeight="1">
      <c r="A89" s="290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</row>
    <row r="90" spans="1:26" ht="12.75" customHeight="1">
      <c r="A90" s="290"/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</row>
    <row r="91" spans="1:26" ht="12.75" customHeight="1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</row>
    <row r="92" spans="1:26" ht="12.75" customHeight="1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</row>
    <row r="93" spans="1:26" ht="12.75" customHeight="1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</row>
    <row r="94" spans="1:26" ht="12.75" customHeight="1">
      <c r="A94" s="290"/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</row>
    <row r="95" spans="1:26" ht="12.75" customHeight="1">
      <c r="A95" s="290"/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</row>
    <row r="96" spans="1:26" ht="12.75" customHeight="1">
      <c r="A96" s="290"/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</row>
    <row r="97" spans="1:26" ht="12.75" customHeight="1">
      <c r="A97" s="290"/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</row>
    <row r="98" spans="1:26" ht="12.75" customHeight="1">
      <c r="A98" s="290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</row>
    <row r="99" spans="1:26" ht="12.75" customHeight="1">
      <c r="A99" s="290"/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</row>
    <row r="100" spans="1:26" ht="12.75" customHeight="1">
      <c r="A100" s="290"/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</row>
    <row r="101" spans="1:26" ht="12.75" customHeight="1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</row>
    <row r="102" spans="1:26" ht="12.75" customHeight="1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</row>
    <row r="103" spans="1:26" ht="12.75" customHeight="1">
      <c r="A103" s="290"/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</row>
    <row r="104" spans="1:26" ht="12.75" customHeight="1">
      <c r="A104" s="290"/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</row>
    <row r="105" spans="1:26" ht="12.75" customHeight="1">
      <c r="A105" s="290"/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</row>
    <row r="106" spans="1:26" ht="12.75" customHeight="1">
      <c r="A106" s="290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</row>
    <row r="107" spans="1:26" ht="12.75" customHeight="1">
      <c r="A107" s="290"/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</row>
    <row r="108" spans="1:26" ht="12.75" customHeight="1">
      <c r="A108" s="290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</row>
    <row r="109" spans="1:26" ht="12.75" customHeight="1">
      <c r="A109" s="290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</row>
    <row r="110" spans="1:26" ht="12.75" customHeight="1">
      <c r="A110" s="290"/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</row>
    <row r="111" spans="1:26" ht="12.75" customHeight="1">
      <c r="A111" s="290"/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</row>
    <row r="112" spans="1:26" ht="12.75" customHeight="1">
      <c r="A112" s="290"/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</row>
    <row r="113" spans="1:26" ht="12.75" customHeight="1">
      <c r="A113" s="290"/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0"/>
      <c r="Z113" s="290"/>
    </row>
    <row r="114" spans="1:26" ht="12.75" customHeight="1">
      <c r="A114" s="290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</row>
    <row r="115" spans="1:26" ht="12.75" customHeight="1">
      <c r="A115" s="290"/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0"/>
      <c r="Z115" s="290"/>
    </row>
    <row r="116" spans="1:26" ht="12.75" customHeight="1">
      <c r="A116" s="290"/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  <c r="X116" s="290"/>
      <c r="Y116" s="290"/>
      <c r="Z116" s="290"/>
    </row>
    <row r="117" spans="1:26" ht="12.75" customHeight="1">
      <c r="A117" s="290"/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</row>
    <row r="118" spans="1:26" ht="12.75" customHeight="1">
      <c r="A118" s="290"/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</row>
    <row r="119" spans="1:26" ht="12.75" customHeight="1">
      <c r="A119" s="290"/>
      <c r="B119" s="290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290"/>
      <c r="V119" s="290"/>
      <c r="W119" s="290"/>
      <c r="X119" s="290"/>
      <c r="Y119" s="290"/>
      <c r="Z119" s="290"/>
    </row>
    <row r="120" spans="1:26" ht="12.75" customHeight="1">
      <c r="A120" s="290"/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</row>
    <row r="121" spans="1:26" ht="12.75" customHeight="1">
      <c r="A121" s="290"/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</row>
    <row r="122" spans="1:26" ht="12.75" customHeight="1">
      <c r="A122" s="290"/>
      <c r="B122" s="290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0"/>
      <c r="X122" s="290"/>
      <c r="Y122" s="290"/>
      <c r="Z122" s="290"/>
    </row>
    <row r="123" spans="1:26" ht="12.75" customHeight="1">
      <c r="A123" s="290"/>
      <c r="B123" s="290"/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  <c r="X123" s="290"/>
      <c r="Y123" s="290"/>
      <c r="Z123" s="290"/>
    </row>
    <row r="124" spans="1:26" ht="12.75" customHeight="1">
      <c r="A124" s="290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290"/>
      <c r="X124" s="290"/>
      <c r="Y124" s="290"/>
      <c r="Z124" s="290"/>
    </row>
    <row r="125" spans="1:26" ht="12.75" customHeight="1">
      <c r="A125" s="290"/>
      <c r="B125" s="290"/>
      <c r="C125" s="290"/>
      <c r="D125" s="290"/>
      <c r="E125" s="290"/>
      <c r="F125" s="290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290"/>
      <c r="Z125" s="290"/>
    </row>
    <row r="126" spans="1:26" ht="12.75" customHeight="1">
      <c r="A126" s="290"/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</row>
    <row r="127" spans="1:26" ht="12.75" customHeight="1">
      <c r="A127" s="290"/>
      <c r="B127" s="290"/>
      <c r="C127" s="290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290"/>
      <c r="Z127" s="290"/>
    </row>
    <row r="128" spans="1:26" ht="12.75" customHeight="1">
      <c r="A128" s="290"/>
      <c r="B128" s="290"/>
      <c r="C128" s="290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0"/>
      <c r="Z128" s="290"/>
    </row>
    <row r="129" spans="1:26" ht="12.75" customHeight="1">
      <c r="A129" s="290"/>
      <c r="B129" s="290"/>
      <c r="C129" s="290"/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290"/>
      <c r="Z129" s="290"/>
    </row>
    <row r="130" spans="1:26" ht="12.75" customHeight="1">
      <c r="A130" s="290"/>
      <c r="B130" s="290"/>
      <c r="C130" s="290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290"/>
      <c r="Z130" s="290"/>
    </row>
    <row r="131" spans="1:26" ht="12.75" customHeight="1">
      <c r="A131" s="29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</row>
    <row r="132" spans="1:26" ht="12.75" customHeight="1">
      <c r="A132" s="290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290"/>
      <c r="Z132" s="290"/>
    </row>
    <row r="133" spans="1:26" ht="12.75" customHeight="1">
      <c r="A133" s="290"/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</row>
    <row r="134" spans="1:26" ht="12.75" customHeight="1">
      <c r="A134" s="290"/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</row>
    <row r="135" spans="1:26" ht="12.75" customHeight="1">
      <c r="A135" s="290"/>
      <c r="B135" s="290"/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</row>
    <row r="136" spans="1:26" ht="12.75" customHeight="1">
      <c r="A136" s="290"/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</row>
    <row r="137" spans="1:26" ht="12.75" customHeight="1">
      <c r="A137" s="290"/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  <c r="X137" s="290"/>
      <c r="Y137" s="290"/>
      <c r="Z137" s="290"/>
    </row>
    <row r="138" spans="1:26" ht="12.75" customHeight="1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</row>
    <row r="139" spans="1:26" ht="12.75" customHeight="1">
      <c r="A139" s="290"/>
      <c r="B139" s="290"/>
      <c r="C139" s="290"/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</row>
    <row r="140" spans="1:26" ht="12.75" customHeight="1">
      <c r="A140" s="290"/>
      <c r="B140" s="290"/>
      <c r="C140" s="290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  <c r="X140" s="290"/>
      <c r="Y140" s="290"/>
      <c r="Z140" s="290"/>
    </row>
    <row r="141" spans="1:26" ht="12.75" customHeight="1">
      <c r="A141" s="290"/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</row>
    <row r="142" spans="1:26" ht="12.75" customHeight="1">
      <c r="A142" s="290"/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290"/>
      <c r="U142" s="290"/>
      <c r="V142" s="290"/>
      <c r="W142" s="290"/>
      <c r="X142" s="290"/>
      <c r="Y142" s="290"/>
      <c r="Z142" s="290"/>
    </row>
    <row r="143" spans="1:26" ht="12.75" customHeight="1">
      <c r="A143" s="290"/>
      <c r="B143" s="290"/>
      <c r="C143" s="290"/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  <c r="X143" s="290"/>
      <c r="Y143" s="290"/>
      <c r="Z143" s="290"/>
    </row>
    <row r="144" spans="1:26" ht="12.75" customHeight="1">
      <c r="A144" s="290"/>
      <c r="B144" s="290"/>
      <c r="C144" s="290"/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  <c r="X144" s="290"/>
      <c r="Y144" s="290"/>
      <c r="Z144" s="290"/>
    </row>
    <row r="145" spans="1:26" ht="12.75" customHeight="1">
      <c r="A145" s="290"/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</row>
    <row r="146" spans="1:26" ht="12.75" customHeight="1">
      <c r="A146" s="290"/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</row>
    <row r="147" spans="1:26" ht="12.75" customHeight="1">
      <c r="A147" s="290"/>
      <c r="B147" s="290"/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</row>
    <row r="148" spans="1:26" ht="12.75" customHeight="1">
      <c r="A148" s="290"/>
      <c r="B148" s="290"/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</row>
    <row r="149" spans="1:26" ht="12.75" customHeight="1">
      <c r="A149" s="290"/>
      <c r="B149" s="290"/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</row>
    <row r="150" spans="1:26" ht="12.75" customHeight="1">
      <c r="A150" s="290"/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</row>
    <row r="151" spans="1:26" ht="12.75" customHeight="1">
      <c r="A151" s="290"/>
      <c r="B151" s="290"/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</row>
    <row r="152" spans="1:26" ht="12.75" customHeight="1">
      <c r="A152" s="290"/>
      <c r="B152" s="290"/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</row>
    <row r="153" spans="1:26" ht="12.75" customHeight="1">
      <c r="A153" s="290"/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</row>
    <row r="154" spans="1:26" ht="12.75" customHeight="1">
      <c r="A154" s="290"/>
      <c r="B154" s="290"/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</row>
    <row r="155" spans="1:26" ht="12.75" customHeight="1">
      <c r="A155" s="290"/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</row>
    <row r="156" spans="1:26" ht="12.75" customHeight="1">
      <c r="A156" s="290"/>
      <c r="B156" s="290"/>
      <c r="C156" s="290"/>
      <c r="D156" s="290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</row>
    <row r="157" spans="1:26" ht="12.75" customHeight="1">
      <c r="A157" s="290"/>
      <c r="B157" s="290"/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</row>
    <row r="158" spans="1:26" ht="12.75" customHeight="1">
      <c r="A158" s="290"/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</row>
    <row r="159" spans="1:26" ht="12.75" customHeight="1">
      <c r="A159" s="290"/>
      <c r="B159" s="290"/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</row>
    <row r="160" spans="1:26" ht="12.75" customHeight="1">
      <c r="A160" s="290"/>
      <c r="B160" s="290"/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</row>
    <row r="161" spans="1:26" ht="12.75" customHeight="1">
      <c r="A161" s="290"/>
      <c r="B161" s="290"/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</row>
    <row r="162" spans="1:26" ht="12.75" customHeight="1">
      <c r="A162" s="290"/>
      <c r="B162" s="290"/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</row>
    <row r="163" spans="1:26" ht="12.75" customHeight="1">
      <c r="A163" s="290"/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</row>
    <row r="164" spans="1:26" ht="12.75" customHeight="1">
      <c r="A164" s="290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</row>
    <row r="165" spans="1:26" ht="12.75" customHeight="1">
      <c r="A165" s="290"/>
      <c r="B165" s="290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</row>
    <row r="166" spans="1:26" ht="12.75" customHeight="1">
      <c r="A166" s="290"/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</row>
    <row r="167" spans="1:26" ht="12.75" customHeight="1">
      <c r="A167" s="290"/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290"/>
      <c r="Z167" s="290"/>
    </row>
    <row r="168" spans="1:26" ht="12.75" customHeight="1">
      <c r="A168" s="290"/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290"/>
      <c r="Z168" s="290"/>
    </row>
    <row r="169" spans="1:26" ht="12.75" customHeight="1">
      <c r="A169" s="290"/>
      <c r="B169" s="290"/>
      <c r="C169" s="290"/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  <c r="X169" s="290"/>
      <c r="Y169" s="290"/>
      <c r="Z169" s="290"/>
    </row>
    <row r="170" spans="1:26" ht="12.75" customHeight="1">
      <c r="A170" s="290"/>
      <c r="B170" s="290"/>
      <c r="C170" s="290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  <c r="S170" s="290"/>
      <c r="T170" s="290"/>
      <c r="U170" s="290"/>
      <c r="V170" s="290"/>
      <c r="W170" s="290"/>
      <c r="X170" s="290"/>
      <c r="Y170" s="290"/>
      <c r="Z170" s="290"/>
    </row>
    <row r="171" spans="1:26" ht="12.75" customHeight="1">
      <c r="A171" s="290"/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90"/>
      <c r="Y171" s="290"/>
      <c r="Z171" s="290"/>
    </row>
    <row r="172" spans="1:26" ht="12.75" customHeight="1">
      <c r="A172" s="290"/>
      <c r="B172" s="290"/>
      <c r="C172" s="290"/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</row>
    <row r="173" spans="1:26" ht="12.75" customHeight="1">
      <c r="A173" s="290"/>
      <c r="B173" s="290"/>
      <c r="C173" s="290"/>
      <c r="D173" s="290"/>
      <c r="E173" s="290"/>
      <c r="F173" s="290"/>
      <c r="G173" s="290"/>
      <c r="H173" s="290"/>
      <c r="I173" s="290"/>
      <c r="J173" s="290"/>
      <c r="K173" s="290"/>
      <c r="L173" s="290"/>
      <c r="M173" s="290"/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  <c r="X173" s="290"/>
      <c r="Y173" s="290"/>
      <c r="Z173" s="290"/>
    </row>
    <row r="174" spans="1:26" ht="12.75" customHeight="1">
      <c r="A174" s="290"/>
      <c r="B174" s="290"/>
      <c r="C174" s="290"/>
      <c r="D174" s="290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  <c r="X174" s="290"/>
      <c r="Y174" s="290"/>
      <c r="Z174" s="290"/>
    </row>
    <row r="175" spans="1:26" ht="12.75" customHeight="1">
      <c r="A175" s="290"/>
      <c r="B175" s="290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</row>
    <row r="176" spans="1:26" ht="12.75" customHeight="1">
      <c r="A176" s="290"/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</row>
    <row r="177" spans="1:26" ht="12.75" customHeight="1">
      <c r="A177" s="290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</row>
    <row r="178" spans="1:26" ht="12.75" customHeight="1">
      <c r="A178" s="290"/>
      <c r="B178" s="290"/>
      <c r="C178" s="290"/>
      <c r="D178" s="290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V178" s="290"/>
      <c r="W178" s="290"/>
      <c r="X178" s="290"/>
      <c r="Y178" s="290"/>
      <c r="Z178" s="290"/>
    </row>
    <row r="179" spans="1:26" ht="12.75" customHeight="1">
      <c r="A179" s="290"/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  <c r="S179" s="290"/>
      <c r="T179" s="290"/>
      <c r="U179" s="290"/>
      <c r="V179" s="290"/>
      <c r="W179" s="290"/>
      <c r="X179" s="290"/>
      <c r="Y179" s="290"/>
      <c r="Z179" s="290"/>
    </row>
    <row r="180" spans="1:26" ht="12.75" customHeight="1">
      <c r="A180" s="290"/>
      <c r="B180" s="290"/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  <c r="X180" s="290"/>
      <c r="Y180" s="290"/>
      <c r="Z180" s="290"/>
    </row>
    <row r="181" spans="1:26" ht="12.75" customHeight="1">
      <c r="A181" s="290"/>
      <c r="B181" s="290"/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</row>
    <row r="182" spans="1:26" ht="12.75" customHeight="1">
      <c r="A182" s="290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  <c r="X182" s="290"/>
      <c r="Y182" s="290"/>
      <c r="Z182" s="290"/>
    </row>
    <row r="183" spans="1:26" ht="12.75" customHeight="1">
      <c r="A183" s="290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  <c r="S183" s="290"/>
      <c r="T183" s="290"/>
      <c r="U183" s="290"/>
      <c r="V183" s="290"/>
      <c r="W183" s="290"/>
      <c r="X183" s="290"/>
      <c r="Y183" s="290"/>
      <c r="Z183" s="290"/>
    </row>
    <row r="184" spans="1:26" ht="12.75" customHeight="1">
      <c r="A184" s="290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V184" s="290"/>
      <c r="W184" s="290"/>
      <c r="X184" s="290"/>
      <c r="Y184" s="290"/>
      <c r="Z184" s="290"/>
    </row>
    <row r="185" spans="1:26" ht="12.75" customHeight="1">
      <c r="A185" s="290"/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0"/>
      <c r="U185" s="290"/>
      <c r="V185" s="290"/>
      <c r="W185" s="290"/>
      <c r="X185" s="290"/>
      <c r="Y185" s="290"/>
      <c r="Z185" s="290"/>
    </row>
    <row r="186" spans="1:26" ht="12.75" customHeight="1">
      <c r="A186" s="290"/>
      <c r="B186" s="290"/>
      <c r="C186" s="290"/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</row>
    <row r="187" spans="1:26" ht="12.75" customHeight="1">
      <c r="A187" s="290"/>
      <c r="B187" s="290"/>
      <c r="C187" s="290"/>
      <c r="D187" s="290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</row>
    <row r="188" spans="1:26" ht="12.75" customHeight="1">
      <c r="A188" s="290"/>
      <c r="B188" s="290"/>
      <c r="C188" s="290"/>
      <c r="D188" s="290"/>
      <c r="E188" s="290"/>
      <c r="F188" s="290"/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  <c r="S188" s="290"/>
      <c r="T188" s="290"/>
      <c r="U188" s="290"/>
      <c r="V188" s="290"/>
      <c r="W188" s="290"/>
      <c r="X188" s="290"/>
      <c r="Y188" s="290"/>
      <c r="Z188" s="290"/>
    </row>
    <row r="189" spans="1:26" ht="12.75" customHeight="1">
      <c r="A189" s="290"/>
      <c r="B189" s="290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</row>
    <row r="190" spans="1:26" ht="12.75" customHeight="1">
      <c r="A190" s="290"/>
      <c r="B190" s="290"/>
      <c r="C190" s="290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V190" s="290"/>
      <c r="W190" s="290"/>
      <c r="X190" s="290"/>
      <c r="Y190" s="290"/>
      <c r="Z190" s="290"/>
    </row>
    <row r="191" spans="1:26" ht="12.75" customHeight="1">
      <c r="A191" s="290"/>
      <c r="B191" s="290"/>
      <c r="C191" s="290"/>
      <c r="D191" s="290"/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  <c r="X191" s="290"/>
      <c r="Y191" s="290"/>
      <c r="Z191" s="290"/>
    </row>
    <row r="192" spans="1:26" ht="12.75" customHeight="1">
      <c r="A192" s="290"/>
      <c r="B192" s="290"/>
      <c r="C192" s="290"/>
      <c r="D192" s="290"/>
      <c r="E192" s="290"/>
      <c r="F192" s="290"/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  <c r="X192" s="290"/>
      <c r="Y192" s="290"/>
      <c r="Z192" s="290"/>
    </row>
    <row r="193" spans="1:26" ht="12.75" customHeight="1">
      <c r="A193" s="290"/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0"/>
      <c r="Y193" s="290"/>
      <c r="Z193" s="290"/>
    </row>
    <row r="194" spans="1:26" ht="12.75" customHeight="1">
      <c r="A194" s="290"/>
      <c r="B194" s="290"/>
      <c r="C194" s="290"/>
      <c r="D194" s="290"/>
      <c r="E194" s="290"/>
      <c r="F194" s="290"/>
      <c r="G194" s="290"/>
      <c r="H194" s="290"/>
      <c r="I194" s="290"/>
      <c r="J194" s="290"/>
      <c r="K194" s="290"/>
      <c r="L194" s="290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  <c r="X194" s="290"/>
      <c r="Y194" s="290"/>
      <c r="Z194" s="290"/>
    </row>
    <row r="195" spans="1:26" ht="12.75" customHeight="1">
      <c r="A195" s="290"/>
      <c r="B195" s="290"/>
      <c r="C195" s="290"/>
      <c r="D195" s="290"/>
      <c r="E195" s="290"/>
      <c r="F195" s="290"/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  <c r="X195" s="290"/>
      <c r="Y195" s="290"/>
      <c r="Z195" s="290"/>
    </row>
    <row r="196" spans="1:26" ht="12.75" customHeight="1">
      <c r="A196" s="290"/>
      <c r="B196" s="290"/>
      <c r="C196" s="290"/>
      <c r="D196" s="290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0"/>
      <c r="Y196" s="290"/>
      <c r="Z196" s="290"/>
    </row>
    <row r="197" spans="1:26" ht="12.75" customHeight="1">
      <c r="A197" s="290"/>
      <c r="B197" s="290"/>
      <c r="C197" s="290"/>
      <c r="D197" s="290"/>
      <c r="E197" s="290"/>
      <c r="F197" s="290"/>
      <c r="G197" s="290"/>
      <c r="H197" s="290"/>
      <c r="I197" s="290"/>
      <c r="J197" s="290"/>
      <c r="K197" s="290"/>
      <c r="L197" s="290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  <c r="X197" s="290"/>
      <c r="Y197" s="290"/>
      <c r="Z197" s="290"/>
    </row>
    <row r="198" spans="1:26" ht="12.75" customHeight="1">
      <c r="A198" s="290"/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</row>
    <row r="199" spans="1:26" ht="12.75" customHeight="1">
      <c r="A199" s="290"/>
      <c r="B199" s="290"/>
      <c r="C199" s="290"/>
      <c r="D199" s="290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  <c r="X199" s="290"/>
      <c r="Y199" s="290"/>
      <c r="Z199" s="290"/>
    </row>
    <row r="200" spans="1:26" ht="12.75" customHeight="1">
      <c r="A200" s="290"/>
      <c r="B200" s="290"/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  <c r="X200" s="290"/>
      <c r="Y200" s="290"/>
      <c r="Z200" s="290"/>
    </row>
    <row r="201" spans="1:26" ht="12.75" customHeight="1">
      <c r="A201" s="290"/>
      <c r="B201" s="290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</row>
    <row r="202" spans="1:26" ht="12.75" customHeight="1">
      <c r="A202" s="290"/>
      <c r="B202" s="290"/>
      <c r="C202" s="290"/>
      <c r="D202" s="290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V202" s="290"/>
      <c r="W202" s="290"/>
      <c r="X202" s="290"/>
      <c r="Y202" s="290"/>
      <c r="Z202" s="290"/>
    </row>
    <row r="203" spans="1:26" ht="12.75" customHeight="1">
      <c r="A203" s="290"/>
      <c r="B203" s="290"/>
      <c r="C203" s="290"/>
      <c r="D203" s="290"/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  <c r="X203" s="290"/>
      <c r="Y203" s="290"/>
      <c r="Z203" s="290"/>
    </row>
    <row r="204" spans="1:26" ht="12.75" customHeight="1">
      <c r="A204" s="290"/>
      <c r="B204" s="290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0"/>
      <c r="S204" s="290"/>
      <c r="T204" s="290"/>
      <c r="U204" s="290"/>
      <c r="V204" s="290"/>
      <c r="W204" s="290"/>
      <c r="X204" s="290"/>
      <c r="Y204" s="290"/>
      <c r="Z204" s="290"/>
    </row>
    <row r="205" spans="1:26" ht="12.75" customHeight="1">
      <c r="A205" s="290"/>
      <c r="B205" s="290"/>
      <c r="C205" s="290"/>
      <c r="D205" s="290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  <c r="X205" s="290"/>
      <c r="Y205" s="290"/>
      <c r="Z205" s="290"/>
    </row>
    <row r="206" spans="1:26" ht="12.75" customHeight="1">
      <c r="A206" s="290"/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  <c r="Q206" s="290"/>
      <c r="R206" s="290"/>
      <c r="S206" s="290"/>
      <c r="T206" s="290"/>
      <c r="U206" s="290"/>
      <c r="V206" s="290"/>
      <c r="W206" s="290"/>
      <c r="X206" s="290"/>
      <c r="Y206" s="290"/>
      <c r="Z206" s="290"/>
    </row>
    <row r="207" spans="1:26" ht="12.75" customHeight="1">
      <c r="A207" s="290"/>
      <c r="B207" s="290"/>
      <c r="C207" s="290"/>
      <c r="D207" s="290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  <c r="X207" s="290"/>
      <c r="Y207" s="290"/>
      <c r="Z207" s="290"/>
    </row>
    <row r="208" spans="1:26" ht="12.75" customHeight="1">
      <c r="A208" s="290"/>
      <c r="B208" s="290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V208" s="290"/>
      <c r="W208" s="290"/>
      <c r="X208" s="290"/>
      <c r="Y208" s="290"/>
      <c r="Z208" s="290"/>
    </row>
    <row r="209" spans="1:26" ht="12.75" customHeight="1">
      <c r="A209" s="290"/>
      <c r="B209" s="290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  <c r="P209" s="290"/>
      <c r="Q209" s="290"/>
      <c r="R209" s="290"/>
      <c r="S209" s="290"/>
      <c r="T209" s="290"/>
      <c r="U209" s="290"/>
      <c r="V209" s="290"/>
      <c r="W209" s="290"/>
      <c r="X209" s="290"/>
      <c r="Y209" s="290"/>
      <c r="Z209" s="290"/>
    </row>
    <row r="210" spans="1:26" ht="12.75" customHeight="1">
      <c r="A210" s="290"/>
      <c r="B210" s="290"/>
      <c r="C210" s="290"/>
      <c r="D210" s="290"/>
      <c r="E210" s="290"/>
      <c r="F210" s="290"/>
      <c r="G210" s="290"/>
      <c r="H210" s="290"/>
      <c r="I210" s="290"/>
      <c r="J210" s="290"/>
      <c r="K210" s="290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  <c r="X210" s="290"/>
      <c r="Y210" s="290"/>
      <c r="Z210" s="290"/>
    </row>
    <row r="211" spans="1:26" ht="12.75" customHeight="1">
      <c r="A211" s="290"/>
      <c r="B211" s="290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0"/>
      <c r="Q211" s="290"/>
      <c r="R211" s="290"/>
      <c r="S211" s="290"/>
      <c r="T211" s="290"/>
      <c r="U211" s="290"/>
      <c r="V211" s="290"/>
      <c r="W211" s="290"/>
      <c r="X211" s="290"/>
      <c r="Y211" s="290"/>
      <c r="Z211" s="290"/>
    </row>
    <row r="212" spans="1:26" ht="12.75" customHeight="1">
      <c r="A212" s="290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  <c r="R212" s="290"/>
      <c r="S212" s="290"/>
      <c r="T212" s="290"/>
      <c r="U212" s="290"/>
      <c r="V212" s="290"/>
      <c r="W212" s="290"/>
      <c r="X212" s="290"/>
      <c r="Y212" s="290"/>
      <c r="Z212" s="290"/>
    </row>
    <row r="213" spans="1:26" ht="12.75" customHeight="1">
      <c r="A213" s="290"/>
      <c r="B213" s="290"/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290"/>
      <c r="U213" s="290"/>
      <c r="V213" s="290"/>
      <c r="W213" s="290"/>
      <c r="X213" s="290"/>
      <c r="Y213" s="290"/>
      <c r="Z213" s="290"/>
    </row>
    <row r="214" spans="1:26" ht="12.75" customHeight="1">
      <c r="A214" s="290"/>
      <c r="B214" s="290"/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  <c r="X214" s="290"/>
      <c r="Y214" s="290"/>
      <c r="Z214" s="290"/>
    </row>
    <row r="215" spans="1:26" ht="12.75" customHeight="1">
      <c r="A215" s="290"/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  <c r="X215" s="290"/>
      <c r="Y215" s="290"/>
      <c r="Z215" s="290"/>
    </row>
    <row r="216" spans="1:26" ht="12.75" customHeight="1">
      <c r="A216" s="290"/>
      <c r="B216" s="290"/>
      <c r="C216" s="290"/>
      <c r="D216" s="290"/>
      <c r="E216" s="290"/>
      <c r="F216" s="290"/>
      <c r="G216" s="290"/>
      <c r="H216" s="290"/>
      <c r="I216" s="290"/>
      <c r="J216" s="290"/>
      <c r="K216" s="290"/>
      <c r="L216" s="290"/>
      <c r="M216" s="290"/>
      <c r="N216" s="290"/>
      <c r="O216" s="290"/>
      <c r="P216" s="290"/>
      <c r="Q216" s="290"/>
      <c r="R216" s="290"/>
      <c r="S216" s="290"/>
      <c r="T216" s="290"/>
      <c r="U216" s="290"/>
      <c r="V216" s="290"/>
      <c r="W216" s="290"/>
      <c r="X216" s="290"/>
      <c r="Y216" s="290"/>
      <c r="Z216" s="290"/>
    </row>
    <row r="217" spans="1:26" ht="12.75" customHeight="1">
      <c r="A217" s="290"/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  <c r="R217" s="290"/>
      <c r="S217" s="290"/>
      <c r="T217" s="290"/>
      <c r="U217" s="290"/>
      <c r="V217" s="290"/>
      <c r="W217" s="290"/>
      <c r="X217" s="290"/>
      <c r="Y217" s="290"/>
      <c r="Z217" s="290"/>
    </row>
    <row r="218" spans="1:26" ht="12.75" customHeight="1">
      <c r="A218" s="290"/>
      <c r="B218" s="290"/>
      <c r="C218" s="290"/>
      <c r="D218" s="290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V218" s="290"/>
      <c r="W218" s="290"/>
      <c r="X218" s="290"/>
      <c r="Y218" s="290"/>
      <c r="Z218" s="290"/>
    </row>
    <row r="219" spans="1:26" ht="12.75" customHeight="1">
      <c r="A219" s="290"/>
      <c r="B219" s="290"/>
      <c r="C219" s="290"/>
      <c r="D219" s="290"/>
      <c r="E219" s="290"/>
      <c r="F219" s="290"/>
      <c r="G219" s="290"/>
      <c r="H219" s="290"/>
      <c r="I219" s="290"/>
      <c r="J219" s="290"/>
      <c r="K219" s="290"/>
      <c r="L219" s="290"/>
      <c r="M219" s="290"/>
      <c r="N219" s="290"/>
      <c r="O219" s="290"/>
      <c r="P219" s="290"/>
      <c r="Q219" s="290"/>
      <c r="R219" s="290"/>
      <c r="S219" s="290"/>
      <c r="T219" s="290"/>
      <c r="U219" s="290"/>
      <c r="V219" s="290"/>
      <c r="W219" s="290"/>
      <c r="X219" s="290"/>
      <c r="Y219" s="290"/>
      <c r="Z219" s="290"/>
    </row>
    <row r="220" spans="1:26" ht="12.75" customHeight="1">
      <c r="A220" s="290"/>
      <c r="B220" s="290"/>
      <c r="C220" s="290"/>
      <c r="D220" s="290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  <c r="R220" s="290"/>
      <c r="S220" s="290"/>
      <c r="T220" s="290"/>
      <c r="U220" s="290"/>
      <c r="V220" s="290"/>
      <c r="W220" s="290"/>
      <c r="X220" s="290"/>
      <c r="Y220" s="290"/>
      <c r="Z220" s="290"/>
    </row>
    <row r="221" spans="1:26" ht="12.75" customHeight="1">
      <c r="A221" s="290"/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  <c r="X221" s="290"/>
      <c r="Y221" s="290"/>
      <c r="Z221" s="290"/>
    </row>
    <row r="222" spans="1:26" ht="12.75" customHeight="1">
      <c r="A222" s="290"/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</row>
    <row r="223" spans="1:26" ht="12.75" customHeight="1">
      <c r="A223" s="290"/>
      <c r="B223" s="290"/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</row>
    <row r="224" spans="1:26" ht="12.75" customHeight="1">
      <c r="A224" s="290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</row>
    <row r="225" spans="1:26" ht="12.75" customHeight="1">
      <c r="A225" s="290"/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  <c r="Q225" s="290"/>
      <c r="R225" s="290"/>
      <c r="S225" s="290"/>
      <c r="T225" s="290"/>
      <c r="U225" s="290"/>
      <c r="V225" s="290"/>
      <c r="W225" s="290"/>
      <c r="X225" s="290"/>
      <c r="Y225" s="290"/>
      <c r="Z225" s="290"/>
    </row>
    <row r="226" spans="1:26" ht="12.75" customHeight="1">
      <c r="A226" s="290"/>
      <c r="B226" s="290"/>
      <c r="C226" s="290"/>
      <c r="D226" s="290"/>
      <c r="E226" s="290"/>
      <c r="F226" s="290"/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  <c r="R226" s="290"/>
      <c r="S226" s="290"/>
      <c r="T226" s="290"/>
      <c r="U226" s="290"/>
      <c r="V226" s="290"/>
      <c r="W226" s="290"/>
      <c r="X226" s="290"/>
      <c r="Y226" s="290"/>
      <c r="Z226" s="290"/>
    </row>
    <row r="227" spans="1:26" ht="12.75" customHeight="1">
      <c r="A227" s="290"/>
      <c r="B227" s="290"/>
      <c r="C227" s="290"/>
      <c r="D227" s="290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V227" s="290"/>
      <c r="W227" s="290"/>
      <c r="X227" s="290"/>
      <c r="Y227" s="290"/>
      <c r="Z227" s="290"/>
    </row>
    <row r="228" spans="1:26" ht="12.75" customHeight="1">
      <c r="A228" s="290"/>
      <c r="B228" s="290"/>
      <c r="C228" s="290"/>
      <c r="D228" s="290"/>
      <c r="E228" s="290"/>
      <c r="F228" s="290"/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  <c r="Q228" s="290"/>
      <c r="R228" s="290"/>
      <c r="S228" s="290"/>
      <c r="T228" s="290"/>
      <c r="U228" s="290"/>
      <c r="V228" s="290"/>
      <c r="W228" s="290"/>
      <c r="X228" s="290"/>
      <c r="Y228" s="290"/>
      <c r="Z228" s="290"/>
    </row>
    <row r="229" spans="1:26" ht="12.75" customHeight="1">
      <c r="A229" s="290"/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  <c r="R229" s="290"/>
      <c r="S229" s="290"/>
      <c r="T229" s="290"/>
      <c r="U229" s="290"/>
      <c r="V229" s="290"/>
      <c r="W229" s="290"/>
      <c r="X229" s="290"/>
      <c r="Y229" s="290"/>
      <c r="Z229" s="290"/>
    </row>
    <row r="230" spans="1:26" ht="12.75" customHeight="1">
      <c r="A230" s="290"/>
      <c r="B230" s="290"/>
      <c r="C230" s="290"/>
      <c r="D230" s="290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0"/>
      <c r="Y230" s="290"/>
      <c r="Z230" s="290"/>
    </row>
    <row r="231" spans="1:26" ht="12.75" customHeight="1">
      <c r="A231" s="290"/>
      <c r="B231" s="290"/>
      <c r="C231" s="290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290"/>
      <c r="V231" s="290"/>
      <c r="W231" s="290"/>
      <c r="X231" s="290"/>
      <c r="Y231" s="290"/>
      <c r="Z231" s="290"/>
    </row>
    <row r="232" spans="1:26" ht="12.75" customHeight="1">
      <c r="A232" s="290"/>
      <c r="B232" s="290"/>
      <c r="C232" s="290"/>
      <c r="D232" s="290"/>
      <c r="E232" s="290"/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0"/>
      <c r="U232" s="290"/>
      <c r="V232" s="290"/>
      <c r="W232" s="290"/>
      <c r="X232" s="290"/>
      <c r="Y232" s="290"/>
      <c r="Z232" s="290"/>
    </row>
    <row r="233" spans="1:26" ht="12.75" customHeight="1">
      <c r="A233" s="290"/>
      <c r="B233" s="290"/>
      <c r="C233" s="290"/>
      <c r="D233" s="290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V233" s="290"/>
      <c r="W233" s="290"/>
      <c r="X233" s="290"/>
      <c r="Y233" s="290"/>
      <c r="Z233" s="290"/>
    </row>
    <row r="234" spans="1:26" ht="12.75" customHeight="1">
      <c r="A234" s="290"/>
      <c r="B234" s="290"/>
      <c r="C234" s="290"/>
      <c r="D234" s="290"/>
      <c r="E234" s="290"/>
      <c r="F234" s="290"/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  <c r="X234" s="290"/>
      <c r="Y234" s="290"/>
      <c r="Z234" s="290"/>
    </row>
    <row r="235" spans="1:26" ht="12.75" customHeight="1">
      <c r="A235" s="290"/>
      <c r="B235" s="290"/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  <c r="P235" s="290"/>
      <c r="Q235" s="290"/>
      <c r="R235" s="290"/>
      <c r="S235" s="290"/>
      <c r="T235" s="290"/>
      <c r="U235" s="290"/>
      <c r="V235" s="290"/>
      <c r="W235" s="290"/>
      <c r="X235" s="290"/>
      <c r="Y235" s="290"/>
      <c r="Z235" s="290"/>
    </row>
    <row r="236" spans="1:26" ht="12.75" customHeight="1">
      <c r="A236" s="290"/>
      <c r="B236" s="290"/>
      <c r="C236" s="290"/>
      <c r="D236" s="290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  <c r="P236" s="290"/>
      <c r="Q236" s="290"/>
      <c r="R236" s="290"/>
      <c r="S236" s="290"/>
      <c r="T236" s="290"/>
      <c r="U236" s="290"/>
      <c r="V236" s="290"/>
      <c r="W236" s="290"/>
      <c r="X236" s="290"/>
      <c r="Y236" s="290"/>
      <c r="Z236" s="290"/>
    </row>
    <row r="237" spans="1:26" ht="12.75" customHeight="1">
      <c r="A237" s="290"/>
      <c r="B237" s="290"/>
      <c r="C237" s="290"/>
      <c r="D237" s="290"/>
      <c r="E237" s="290"/>
      <c r="F237" s="290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0"/>
      <c r="W237" s="290"/>
      <c r="X237" s="290"/>
      <c r="Y237" s="290"/>
      <c r="Z237" s="290"/>
    </row>
    <row r="238" spans="1:26" ht="12.75" customHeight="1">
      <c r="A238" s="290"/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  <c r="R238" s="290"/>
      <c r="S238" s="290"/>
      <c r="T238" s="290"/>
      <c r="U238" s="290"/>
      <c r="V238" s="290"/>
      <c r="W238" s="290"/>
      <c r="X238" s="290"/>
      <c r="Y238" s="290"/>
      <c r="Z238" s="290"/>
    </row>
    <row r="239" spans="1:26" ht="12.75" customHeight="1">
      <c r="A239" s="290"/>
      <c r="B239" s="290"/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V239" s="290"/>
      <c r="W239" s="290"/>
      <c r="X239" s="290"/>
      <c r="Y239" s="290"/>
      <c r="Z239" s="290"/>
    </row>
    <row r="240" spans="1:26" ht="12.75" customHeight="1">
      <c r="A240" s="290"/>
      <c r="B240" s="290"/>
      <c r="C240" s="290"/>
      <c r="D240" s="290"/>
      <c r="E240" s="290"/>
      <c r="F240" s="290"/>
      <c r="G240" s="290"/>
      <c r="H240" s="290"/>
      <c r="I240" s="290"/>
      <c r="J240" s="290"/>
      <c r="K240" s="290"/>
      <c r="L240" s="290"/>
      <c r="M240" s="290"/>
      <c r="N240" s="290"/>
      <c r="O240" s="290"/>
      <c r="P240" s="290"/>
      <c r="Q240" s="290"/>
      <c r="R240" s="290"/>
      <c r="S240" s="290"/>
      <c r="T240" s="290"/>
      <c r="U240" s="290"/>
      <c r="V240" s="290"/>
      <c r="W240" s="290"/>
      <c r="X240" s="290"/>
      <c r="Y240" s="290"/>
      <c r="Z240" s="290"/>
    </row>
    <row r="241" spans="1:26" ht="12.75" customHeight="1">
      <c r="A241" s="290"/>
      <c r="B241" s="290"/>
      <c r="C241" s="290"/>
      <c r="D241" s="290"/>
      <c r="E241" s="290"/>
      <c r="F241" s="290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  <c r="R241" s="290"/>
      <c r="S241" s="290"/>
      <c r="T241" s="290"/>
      <c r="U241" s="290"/>
      <c r="V241" s="290"/>
      <c r="W241" s="290"/>
      <c r="X241" s="290"/>
      <c r="Y241" s="290"/>
      <c r="Z241" s="290"/>
    </row>
    <row r="242" spans="1:26" ht="12.75" customHeight="1">
      <c r="A242" s="290"/>
      <c r="B242" s="290"/>
      <c r="C242" s="290"/>
      <c r="D242" s="290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V242" s="290"/>
      <c r="W242" s="290"/>
      <c r="X242" s="290"/>
      <c r="Y242" s="290"/>
      <c r="Z242" s="290"/>
    </row>
    <row r="243" spans="1:26" ht="12.75" customHeight="1">
      <c r="A243" s="290"/>
      <c r="B243" s="290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  <c r="P243" s="290"/>
      <c r="Q243" s="290"/>
      <c r="R243" s="290"/>
      <c r="S243" s="290"/>
      <c r="T243" s="290"/>
      <c r="U243" s="290"/>
      <c r="V243" s="290"/>
      <c r="W243" s="290"/>
      <c r="X243" s="290"/>
      <c r="Y243" s="290"/>
      <c r="Z243" s="290"/>
    </row>
    <row r="244" spans="1:26" ht="12.75" customHeight="1">
      <c r="A244" s="290"/>
      <c r="B244" s="290"/>
      <c r="C244" s="290"/>
      <c r="D244" s="290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  <c r="R244" s="290"/>
      <c r="S244" s="290"/>
      <c r="T244" s="290"/>
      <c r="U244" s="290"/>
      <c r="V244" s="290"/>
      <c r="W244" s="290"/>
      <c r="X244" s="290"/>
      <c r="Y244" s="290"/>
      <c r="Z244" s="290"/>
    </row>
    <row r="245" spans="1:26" ht="12.75" customHeight="1">
      <c r="A245" s="290"/>
      <c r="B245" s="290"/>
      <c r="C245" s="290"/>
      <c r="D245" s="290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290"/>
      <c r="P245" s="290"/>
      <c r="Q245" s="290"/>
      <c r="R245" s="290"/>
      <c r="S245" s="290"/>
      <c r="T245" s="290"/>
      <c r="U245" s="290"/>
      <c r="V245" s="290"/>
      <c r="W245" s="290"/>
      <c r="X245" s="290"/>
      <c r="Y245" s="290"/>
      <c r="Z245" s="290"/>
    </row>
    <row r="246" spans="1:26" ht="12.75" customHeight="1">
      <c r="A246" s="290"/>
      <c r="B246" s="290"/>
      <c r="C246" s="290"/>
      <c r="D246" s="290"/>
      <c r="E246" s="290"/>
      <c r="F246" s="290"/>
      <c r="G246" s="290"/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0"/>
      <c r="W246" s="290"/>
      <c r="X246" s="290"/>
      <c r="Y246" s="290"/>
      <c r="Z246" s="290"/>
    </row>
    <row r="247" spans="1:26" ht="12.75" customHeight="1">
      <c r="A247" s="290"/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  <c r="R247" s="290"/>
      <c r="S247" s="290"/>
      <c r="T247" s="290"/>
      <c r="U247" s="290"/>
      <c r="V247" s="290"/>
      <c r="W247" s="290"/>
      <c r="X247" s="290"/>
      <c r="Y247" s="290"/>
      <c r="Z247" s="290"/>
    </row>
    <row r="248" spans="1:26" ht="12.75" customHeight="1">
      <c r="A248" s="290"/>
      <c r="B248" s="290"/>
      <c r="C248" s="290"/>
      <c r="D248" s="290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V248" s="290"/>
      <c r="W248" s="290"/>
      <c r="X248" s="290"/>
      <c r="Y248" s="290"/>
      <c r="Z248" s="290"/>
    </row>
    <row r="249" spans="1:26" ht="12.75" customHeight="1">
      <c r="A249" s="290"/>
      <c r="B249" s="290"/>
      <c r="C249" s="290"/>
      <c r="D249" s="290"/>
      <c r="E249" s="290"/>
      <c r="F249" s="290"/>
      <c r="G249" s="290"/>
      <c r="H249" s="290"/>
      <c r="I249" s="290"/>
      <c r="J249" s="290"/>
      <c r="K249" s="290"/>
      <c r="L249" s="290"/>
      <c r="M249" s="290"/>
      <c r="N249" s="290"/>
      <c r="O249" s="290"/>
      <c r="P249" s="290"/>
      <c r="Q249" s="290"/>
      <c r="R249" s="290"/>
      <c r="S249" s="290"/>
      <c r="T249" s="290"/>
      <c r="U249" s="290"/>
      <c r="V249" s="290"/>
      <c r="W249" s="290"/>
      <c r="X249" s="290"/>
      <c r="Y249" s="290"/>
      <c r="Z249" s="290"/>
    </row>
    <row r="250" spans="1:26" ht="12.75" customHeight="1">
      <c r="A250" s="290"/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  <c r="V250" s="290"/>
      <c r="W250" s="290"/>
      <c r="X250" s="290"/>
      <c r="Y250" s="290"/>
      <c r="Z250" s="290"/>
    </row>
    <row r="251" spans="1:26" ht="12.75" customHeight="1">
      <c r="A251" s="290"/>
      <c r="B251" s="290"/>
      <c r="C251" s="290"/>
      <c r="D251" s="290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V251" s="290"/>
      <c r="W251" s="290"/>
      <c r="X251" s="290"/>
      <c r="Y251" s="290"/>
      <c r="Z251" s="290"/>
    </row>
    <row r="252" spans="1:26" ht="12.75" customHeight="1">
      <c r="A252" s="290"/>
      <c r="B252" s="290"/>
      <c r="C252" s="290"/>
      <c r="D252" s="290"/>
      <c r="E252" s="290"/>
      <c r="F252" s="290"/>
      <c r="G252" s="290"/>
      <c r="H252" s="290"/>
      <c r="I252" s="290"/>
      <c r="J252" s="290"/>
      <c r="K252" s="290"/>
      <c r="L252" s="290"/>
      <c r="M252" s="290"/>
      <c r="N252" s="290"/>
      <c r="O252" s="290"/>
      <c r="P252" s="290"/>
      <c r="Q252" s="290"/>
      <c r="R252" s="290"/>
      <c r="S252" s="290"/>
      <c r="T252" s="290"/>
      <c r="U252" s="290"/>
      <c r="V252" s="290"/>
      <c r="W252" s="290"/>
      <c r="X252" s="290"/>
      <c r="Y252" s="290"/>
      <c r="Z252" s="290"/>
    </row>
    <row r="253" spans="1:26" ht="12.75" customHeight="1">
      <c r="A253" s="290"/>
      <c r="B253" s="290"/>
      <c r="C253" s="290"/>
      <c r="D253" s="290"/>
      <c r="E253" s="290"/>
      <c r="F253" s="290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  <c r="R253" s="290"/>
      <c r="S253" s="290"/>
      <c r="T253" s="290"/>
      <c r="U253" s="290"/>
      <c r="V253" s="290"/>
      <c r="W253" s="290"/>
      <c r="X253" s="290"/>
      <c r="Y253" s="290"/>
      <c r="Z253" s="290"/>
    </row>
    <row r="254" spans="1:26" ht="12.75" customHeight="1">
      <c r="A254" s="290"/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V254" s="290"/>
      <c r="W254" s="290"/>
      <c r="X254" s="290"/>
      <c r="Y254" s="290"/>
      <c r="Z254" s="290"/>
    </row>
    <row r="255" spans="1:26" ht="12.75" customHeight="1">
      <c r="A255" s="290"/>
      <c r="B255" s="290"/>
      <c r="C255" s="290"/>
      <c r="D255" s="290"/>
      <c r="E255" s="290"/>
      <c r="F255" s="290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0"/>
      <c r="W255" s="290"/>
      <c r="X255" s="290"/>
      <c r="Y255" s="290"/>
      <c r="Z255" s="290"/>
    </row>
    <row r="256" spans="1:26" ht="12.75" customHeight="1">
      <c r="A256" s="290"/>
      <c r="B256" s="290"/>
      <c r="C256" s="290"/>
      <c r="D256" s="290"/>
      <c r="E256" s="290"/>
      <c r="F256" s="290"/>
      <c r="G256" s="290"/>
      <c r="H256" s="290"/>
      <c r="I256" s="290"/>
      <c r="J256" s="290"/>
      <c r="K256" s="290"/>
      <c r="L256" s="290"/>
      <c r="M256" s="290"/>
      <c r="N256" s="290"/>
      <c r="O256" s="290"/>
      <c r="P256" s="290"/>
      <c r="Q256" s="290"/>
      <c r="R256" s="290"/>
      <c r="S256" s="290"/>
      <c r="T256" s="290"/>
      <c r="U256" s="290"/>
      <c r="V256" s="290"/>
      <c r="W256" s="290"/>
      <c r="X256" s="290"/>
      <c r="Y256" s="290"/>
      <c r="Z256" s="290"/>
    </row>
    <row r="257" spans="1:26" ht="12.75" customHeight="1">
      <c r="A257" s="290"/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290"/>
      <c r="P257" s="290"/>
      <c r="Q257" s="290"/>
      <c r="R257" s="290"/>
      <c r="S257" s="290"/>
      <c r="T257" s="290"/>
      <c r="U257" s="290"/>
      <c r="V257" s="290"/>
      <c r="W257" s="290"/>
      <c r="X257" s="290"/>
      <c r="Y257" s="290"/>
      <c r="Z257" s="290"/>
    </row>
    <row r="258" spans="1:26" ht="12.75" customHeight="1">
      <c r="A258" s="290"/>
      <c r="B258" s="290"/>
      <c r="C258" s="290"/>
      <c r="D258" s="290"/>
      <c r="E258" s="290"/>
      <c r="F258" s="290"/>
      <c r="G258" s="290"/>
      <c r="H258" s="290"/>
      <c r="I258" s="290"/>
      <c r="J258" s="290"/>
      <c r="K258" s="290"/>
      <c r="L258" s="290"/>
      <c r="M258" s="290"/>
      <c r="N258" s="290"/>
      <c r="O258" s="290"/>
      <c r="P258" s="290"/>
      <c r="Q258" s="290"/>
      <c r="R258" s="290"/>
      <c r="S258" s="290"/>
      <c r="T258" s="290"/>
      <c r="U258" s="290"/>
      <c r="V258" s="290"/>
      <c r="W258" s="290"/>
      <c r="X258" s="290"/>
      <c r="Y258" s="290"/>
      <c r="Z258" s="290"/>
    </row>
    <row r="259" spans="1:26" ht="12.75" customHeight="1">
      <c r="A259" s="290"/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  <c r="Q259" s="290"/>
      <c r="R259" s="290"/>
      <c r="S259" s="290"/>
      <c r="T259" s="290"/>
      <c r="U259" s="290"/>
      <c r="V259" s="290"/>
      <c r="W259" s="290"/>
      <c r="X259" s="290"/>
      <c r="Y259" s="290"/>
      <c r="Z259" s="290"/>
    </row>
    <row r="260" spans="1:26" ht="12.75" customHeight="1">
      <c r="A260" s="290"/>
      <c r="B260" s="290"/>
      <c r="C260" s="290"/>
      <c r="D260" s="290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290"/>
      <c r="P260" s="290"/>
      <c r="Q260" s="290"/>
      <c r="R260" s="290"/>
      <c r="S260" s="290"/>
      <c r="T260" s="290"/>
      <c r="U260" s="290"/>
      <c r="V260" s="290"/>
      <c r="W260" s="290"/>
      <c r="X260" s="290"/>
      <c r="Y260" s="290"/>
      <c r="Z260" s="290"/>
    </row>
    <row r="261" spans="1:26" ht="12.75" customHeight="1">
      <c r="A261" s="290"/>
      <c r="B261" s="290"/>
      <c r="C261" s="290"/>
      <c r="D261" s="290"/>
      <c r="E261" s="290"/>
      <c r="F261" s="290"/>
      <c r="G261" s="290"/>
      <c r="H261" s="290"/>
      <c r="I261" s="290"/>
      <c r="J261" s="290"/>
      <c r="K261" s="290"/>
      <c r="L261" s="290"/>
      <c r="M261" s="290"/>
      <c r="N261" s="290"/>
      <c r="O261" s="290"/>
      <c r="P261" s="290"/>
      <c r="Q261" s="290"/>
      <c r="R261" s="290"/>
      <c r="S261" s="290"/>
      <c r="T261" s="290"/>
      <c r="U261" s="290"/>
      <c r="V261" s="290"/>
      <c r="W261" s="290"/>
      <c r="X261" s="290"/>
      <c r="Y261" s="290"/>
      <c r="Z261" s="290"/>
    </row>
    <row r="262" spans="1:26" ht="12.75" customHeight="1">
      <c r="A262" s="290"/>
      <c r="B262" s="290"/>
      <c r="C262" s="290"/>
      <c r="D262" s="290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  <c r="P262" s="290"/>
      <c r="Q262" s="290"/>
      <c r="R262" s="290"/>
      <c r="S262" s="290"/>
      <c r="T262" s="290"/>
      <c r="U262" s="290"/>
      <c r="V262" s="290"/>
      <c r="W262" s="290"/>
      <c r="X262" s="290"/>
      <c r="Y262" s="290"/>
      <c r="Z262" s="290"/>
    </row>
    <row r="263" spans="1:26" ht="12.75" customHeight="1">
      <c r="A263" s="290"/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290"/>
      <c r="P263" s="290"/>
      <c r="Q263" s="290"/>
      <c r="R263" s="290"/>
      <c r="S263" s="290"/>
      <c r="T263" s="290"/>
      <c r="U263" s="290"/>
      <c r="V263" s="290"/>
      <c r="W263" s="290"/>
      <c r="X263" s="290"/>
      <c r="Y263" s="290"/>
      <c r="Z263" s="290"/>
    </row>
    <row r="264" spans="1:26" ht="12.75" customHeight="1">
      <c r="A264" s="290"/>
      <c r="B264" s="290"/>
      <c r="C264" s="290"/>
      <c r="D264" s="290"/>
      <c r="E264" s="290"/>
      <c r="F264" s="290"/>
      <c r="G264" s="290"/>
      <c r="H264" s="290"/>
      <c r="I264" s="290"/>
      <c r="J264" s="290"/>
      <c r="K264" s="290"/>
      <c r="L264" s="290"/>
      <c r="M264" s="290"/>
      <c r="N264" s="290"/>
      <c r="O264" s="290"/>
      <c r="P264" s="290"/>
      <c r="Q264" s="290"/>
      <c r="R264" s="290"/>
      <c r="S264" s="290"/>
      <c r="T264" s="290"/>
      <c r="U264" s="290"/>
      <c r="V264" s="290"/>
      <c r="W264" s="290"/>
      <c r="X264" s="290"/>
      <c r="Y264" s="290"/>
      <c r="Z264" s="290"/>
    </row>
    <row r="265" spans="1:26" ht="12.75" customHeight="1">
      <c r="A265" s="290"/>
      <c r="B265" s="290"/>
      <c r="C265" s="290"/>
      <c r="D265" s="290"/>
      <c r="E265" s="290"/>
      <c r="F265" s="290"/>
      <c r="G265" s="290"/>
      <c r="H265" s="290"/>
      <c r="I265" s="290"/>
      <c r="J265" s="290"/>
      <c r="K265" s="290"/>
      <c r="L265" s="290"/>
      <c r="M265" s="290"/>
      <c r="N265" s="290"/>
      <c r="O265" s="290"/>
      <c r="P265" s="290"/>
      <c r="Q265" s="290"/>
      <c r="R265" s="290"/>
      <c r="S265" s="290"/>
      <c r="T265" s="290"/>
      <c r="U265" s="290"/>
      <c r="V265" s="290"/>
      <c r="W265" s="290"/>
      <c r="X265" s="290"/>
      <c r="Y265" s="290"/>
      <c r="Z265" s="290"/>
    </row>
    <row r="266" spans="1:26" ht="12.75" customHeight="1">
      <c r="A266" s="290"/>
      <c r="B266" s="290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0"/>
      <c r="Q266" s="290"/>
      <c r="R266" s="290"/>
      <c r="S266" s="290"/>
      <c r="T266" s="290"/>
      <c r="U266" s="290"/>
      <c r="V266" s="290"/>
      <c r="W266" s="290"/>
      <c r="X266" s="290"/>
      <c r="Y266" s="290"/>
      <c r="Z266" s="290"/>
    </row>
    <row r="267" spans="1:26" ht="12.75" customHeight="1">
      <c r="A267" s="290"/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  <c r="Q267" s="290"/>
      <c r="R267" s="290"/>
      <c r="S267" s="290"/>
      <c r="T267" s="290"/>
      <c r="U267" s="290"/>
      <c r="V267" s="290"/>
      <c r="W267" s="290"/>
      <c r="X267" s="290"/>
      <c r="Y267" s="290"/>
      <c r="Z267" s="290"/>
    </row>
    <row r="268" spans="1:26" ht="12.75" customHeight="1">
      <c r="A268" s="290"/>
      <c r="B268" s="290"/>
      <c r="C268" s="290"/>
      <c r="D268" s="290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0"/>
      <c r="Q268" s="290"/>
      <c r="R268" s="290"/>
      <c r="S268" s="290"/>
      <c r="T268" s="290"/>
      <c r="U268" s="290"/>
      <c r="V268" s="290"/>
      <c r="W268" s="290"/>
      <c r="X268" s="290"/>
      <c r="Y268" s="290"/>
      <c r="Z268" s="290"/>
    </row>
    <row r="269" spans="1:26" ht="12.75" customHeight="1">
      <c r="A269" s="290"/>
      <c r="B269" s="290"/>
      <c r="C269" s="290"/>
      <c r="D269" s="290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290"/>
      <c r="P269" s="290"/>
      <c r="Q269" s="290"/>
      <c r="R269" s="290"/>
      <c r="S269" s="290"/>
      <c r="T269" s="290"/>
      <c r="U269" s="290"/>
      <c r="V269" s="290"/>
      <c r="W269" s="290"/>
      <c r="X269" s="290"/>
      <c r="Y269" s="290"/>
      <c r="Z269" s="290"/>
    </row>
    <row r="270" spans="1:26" ht="12.75" customHeight="1">
      <c r="A270" s="290"/>
      <c r="B270" s="290"/>
      <c r="C270" s="290"/>
      <c r="D270" s="290"/>
      <c r="E270" s="290"/>
      <c r="F270" s="290"/>
      <c r="G270" s="290"/>
      <c r="H270" s="290"/>
      <c r="I270" s="290"/>
      <c r="J270" s="290"/>
      <c r="K270" s="290"/>
      <c r="L270" s="290"/>
      <c r="M270" s="290"/>
      <c r="N270" s="290"/>
      <c r="O270" s="290"/>
      <c r="P270" s="290"/>
      <c r="Q270" s="290"/>
      <c r="R270" s="290"/>
      <c r="S270" s="290"/>
      <c r="T270" s="290"/>
      <c r="U270" s="290"/>
      <c r="V270" s="290"/>
      <c r="W270" s="290"/>
      <c r="X270" s="290"/>
      <c r="Y270" s="290"/>
      <c r="Z270" s="290"/>
    </row>
    <row r="271" spans="1:26" ht="12.75" customHeight="1">
      <c r="A271" s="290"/>
      <c r="B271" s="290"/>
      <c r="C271" s="290"/>
      <c r="D271" s="290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  <c r="P271" s="290"/>
      <c r="Q271" s="290"/>
      <c r="R271" s="290"/>
      <c r="S271" s="290"/>
      <c r="T271" s="290"/>
      <c r="U271" s="290"/>
      <c r="V271" s="290"/>
      <c r="W271" s="290"/>
      <c r="X271" s="290"/>
      <c r="Y271" s="290"/>
      <c r="Z271" s="290"/>
    </row>
    <row r="272" spans="1:26" ht="12.75" customHeight="1">
      <c r="A272" s="290"/>
      <c r="B272" s="290"/>
      <c r="C272" s="290"/>
      <c r="D272" s="290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  <c r="P272" s="290"/>
      <c r="Q272" s="290"/>
      <c r="R272" s="290"/>
      <c r="S272" s="290"/>
      <c r="T272" s="290"/>
      <c r="U272" s="290"/>
      <c r="V272" s="290"/>
      <c r="W272" s="290"/>
      <c r="X272" s="290"/>
      <c r="Y272" s="290"/>
      <c r="Z272" s="290"/>
    </row>
    <row r="273" spans="1:26" ht="12.75" customHeight="1">
      <c r="A273" s="290"/>
      <c r="B273" s="290"/>
      <c r="C273" s="290"/>
      <c r="D273" s="290"/>
      <c r="E273" s="290"/>
      <c r="F273" s="290"/>
      <c r="G273" s="290"/>
      <c r="H273" s="290"/>
      <c r="I273" s="290"/>
      <c r="J273" s="290"/>
      <c r="K273" s="290"/>
      <c r="L273" s="290"/>
      <c r="M273" s="290"/>
      <c r="N273" s="290"/>
      <c r="O273" s="290"/>
      <c r="P273" s="290"/>
      <c r="Q273" s="290"/>
      <c r="R273" s="290"/>
      <c r="S273" s="290"/>
      <c r="T273" s="290"/>
      <c r="U273" s="290"/>
      <c r="V273" s="290"/>
      <c r="W273" s="290"/>
      <c r="X273" s="290"/>
      <c r="Y273" s="290"/>
      <c r="Z273" s="290"/>
    </row>
    <row r="274" spans="1:26" ht="12.75" customHeight="1">
      <c r="A274" s="290"/>
      <c r="B274" s="290"/>
      <c r="C274" s="290"/>
      <c r="D274" s="290"/>
      <c r="E274" s="290"/>
      <c r="F274" s="290"/>
      <c r="G274" s="290"/>
      <c r="H274" s="290"/>
      <c r="I274" s="290"/>
      <c r="J274" s="290"/>
      <c r="K274" s="290"/>
      <c r="L274" s="290"/>
      <c r="M274" s="290"/>
      <c r="N274" s="290"/>
      <c r="O274" s="290"/>
      <c r="P274" s="290"/>
      <c r="Q274" s="290"/>
      <c r="R274" s="290"/>
      <c r="S274" s="290"/>
      <c r="T274" s="290"/>
      <c r="U274" s="290"/>
      <c r="V274" s="290"/>
      <c r="W274" s="290"/>
      <c r="X274" s="290"/>
      <c r="Y274" s="290"/>
      <c r="Z274" s="290"/>
    </row>
    <row r="275" spans="1:26" ht="12.75" customHeight="1">
      <c r="A275" s="290"/>
      <c r="B275" s="290"/>
      <c r="C275" s="290"/>
      <c r="D275" s="290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290"/>
      <c r="P275" s="290"/>
      <c r="Q275" s="290"/>
      <c r="R275" s="290"/>
      <c r="S275" s="290"/>
      <c r="T275" s="290"/>
      <c r="U275" s="290"/>
      <c r="V275" s="290"/>
      <c r="W275" s="290"/>
      <c r="X275" s="290"/>
      <c r="Y275" s="290"/>
      <c r="Z275" s="290"/>
    </row>
    <row r="276" spans="1:26" ht="12.75" customHeight="1">
      <c r="A276" s="290"/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  <c r="Q276" s="290"/>
      <c r="R276" s="290"/>
      <c r="S276" s="290"/>
      <c r="T276" s="290"/>
      <c r="U276" s="290"/>
      <c r="V276" s="290"/>
      <c r="W276" s="290"/>
      <c r="X276" s="290"/>
      <c r="Y276" s="290"/>
      <c r="Z276" s="290"/>
    </row>
    <row r="277" spans="1:26" ht="12.75" customHeight="1">
      <c r="A277" s="290"/>
      <c r="B277" s="290"/>
      <c r="C277" s="290"/>
      <c r="D277" s="290"/>
      <c r="E277" s="290"/>
      <c r="F277" s="290"/>
      <c r="G277" s="290"/>
      <c r="H277" s="290"/>
      <c r="I277" s="290"/>
      <c r="J277" s="290"/>
      <c r="K277" s="290"/>
      <c r="L277" s="290"/>
      <c r="M277" s="290"/>
      <c r="N277" s="290"/>
      <c r="O277" s="290"/>
      <c r="P277" s="290"/>
      <c r="Q277" s="290"/>
      <c r="R277" s="290"/>
      <c r="S277" s="290"/>
      <c r="T277" s="290"/>
      <c r="U277" s="290"/>
      <c r="V277" s="290"/>
      <c r="W277" s="290"/>
      <c r="X277" s="290"/>
      <c r="Y277" s="290"/>
      <c r="Z277" s="290"/>
    </row>
    <row r="278" spans="1:26" ht="12.75" customHeight="1">
      <c r="A278" s="290"/>
      <c r="B278" s="290"/>
      <c r="C278" s="290"/>
      <c r="D278" s="290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290"/>
      <c r="P278" s="290"/>
      <c r="Q278" s="290"/>
      <c r="R278" s="290"/>
      <c r="S278" s="290"/>
      <c r="T278" s="290"/>
      <c r="U278" s="290"/>
      <c r="V278" s="290"/>
      <c r="W278" s="290"/>
      <c r="X278" s="290"/>
      <c r="Y278" s="290"/>
      <c r="Z278" s="290"/>
    </row>
    <row r="279" spans="1:26" ht="12.75" customHeight="1">
      <c r="A279" s="290"/>
      <c r="B279" s="290"/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  <c r="O279" s="290"/>
      <c r="P279" s="290"/>
      <c r="Q279" s="290"/>
      <c r="R279" s="290"/>
      <c r="S279" s="290"/>
      <c r="T279" s="290"/>
      <c r="U279" s="290"/>
      <c r="V279" s="290"/>
      <c r="W279" s="290"/>
      <c r="X279" s="290"/>
      <c r="Y279" s="290"/>
      <c r="Z279" s="290"/>
    </row>
    <row r="280" spans="1:26" ht="12.75" customHeight="1">
      <c r="A280" s="290"/>
      <c r="B280" s="290"/>
      <c r="C280" s="290"/>
      <c r="D280" s="290"/>
      <c r="E280" s="290"/>
      <c r="F280" s="290"/>
      <c r="G280" s="290"/>
      <c r="H280" s="290"/>
      <c r="I280" s="290"/>
      <c r="J280" s="290"/>
      <c r="K280" s="290"/>
      <c r="L280" s="290"/>
      <c r="M280" s="290"/>
      <c r="N280" s="290"/>
      <c r="O280" s="290"/>
      <c r="P280" s="290"/>
      <c r="Q280" s="290"/>
      <c r="R280" s="290"/>
      <c r="S280" s="290"/>
      <c r="T280" s="290"/>
      <c r="U280" s="290"/>
      <c r="V280" s="290"/>
      <c r="W280" s="290"/>
      <c r="X280" s="290"/>
      <c r="Y280" s="290"/>
      <c r="Z280" s="290"/>
    </row>
    <row r="281" spans="1:26" ht="12.75" customHeight="1">
      <c r="A281" s="290"/>
      <c r="B281" s="290"/>
      <c r="C281" s="290"/>
      <c r="D281" s="290"/>
      <c r="E281" s="290"/>
      <c r="F281" s="290"/>
      <c r="G281" s="290"/>
      <c r="H281" s="290"/>
      <c r="I281" s="290"/>
      <c r="J281" s="290"/>
      <c r="K281" s="290"/>
      <c r="L281" s="290"/>
      <c r="M281" s="290"/>
      <c r="N281" s="290"/>
      <c r="O281" s="290"/>
      <c r="P281" s="290"/>
      <c r="Q281" s="290"/>
      <c r="R281" s="290"/>
      <c r="S281" s="290"/>
      <c r="T281" s="290"/>
      <c r="U281" s="290"/>
      <c r="V281" s="290"/>
      <c r="W281" s="290"/>
      <c r="X281" s="290"/>
      <c r="Y281" s="290"/>
      <c r="Z281" s="290"/>
    </row>
    <row r="282" spans="1:26" ht="12.75" customHeight="1">
      <c r="A282" s="290"/>
      <c r="B282" s="290"/>
      <c r="C282" s="290"/>
      <c r="D282" s="290"/>
      <c r="E282" s="290"/>
      <c r="F282" s="290"/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  <c r="X282" s="290"/>
      <c r="Y282" s="290"/>
      <c r="Z282" s="290"/>
    </row>
    <row r="283" spans="1:26" ht="12.75" customHeight="1">
      <c r="A283" s="290"/>
      <c r="B283" s="290"/>
      <c r="C283" s="290"/>
      <c r="D283" s="290"/>
      <c r="E283" s="290"/>
      <c r="F283" s="290"/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  <c r="X283" s="290"/>
      <c r="Y283" s="290"/>
      <c r="Z283" s="290"/>
    </row>
    <row r="284" spans="1:26" ht="12.75" customHeight="1">
      <c r="A284" s="290"/>
      <c r="B284" s="290"/>
      <c r="C284" s="290"/>
      <c r="D284" s="290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  <c r="X284" s="290"/>
      <c r="Y284" s="290"/>
      <c r="Z284" s="290"/>
    </row>
    <row r="285" spans="1:26" ht="12.75" customHeight="1">
      <c r="A285" s="290"/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  <c r="X285" s="290"/>
      <c r="Y285" s="290"/>
      <c r="Z285" s="290"/>
    </row>
    <row r="286" spans="1:26" ht="12.75" customHeight="1">
      <c r="A286" s="290"/>
      <c r="B286" s="290"/>
      <c r="C286" s="290"/>
      <c r="D286" s="290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  <c r="X286" s="290"/>
      <c r="Y286" s="290"/>
      <c r="Z286" s="290"/>
    </row>
    <row r="287" spans="1:26" ht="12.75" customHeight="1">
      <c r="A287" s="290"/>
      <c r="B287" s="290"/>
      <c r="C287" s="290"/>
      <c r="D287" s="290"/>
      <c r="E287" s="290"/>
      <c r="F287" s="290"/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  <c r="X287" s="290"/>
      <c r="Y287" s="290"/>
      <c r="Z287" s="290"/>
    </row>
    <row r="288" spans="1:26" ht="12.75" customHeight="1">
      <c r="A288" s="290"/>
      <c r="B288" s="290"/>
      <c r="C288" s="290"/>
      <c r="D288" s="290"/>
      <c r="E288" s="290"/>
      <c r="F288" s="290"/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  <c r="X288" s="290"/>
      <c r="Y288" s="290"/>
      <c r="Z288" s="290"/>
    </row>
    <row r="289" spans="1:26" ht="12.75" customHeight="1">
      <c r="A289" s="290"/>
      <c r="B289" s="290"/>
      <c r="C289" s="290"/>
      <c r="D289" s="290"/>
      <c r="E289" s="290"/>
      <c r="F289" s="290"/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  <c r="X289" s="290"/>
      <c r="Y289" s="290"/>
      <c r="Z289" s="290"/>
    </row>
    <row r="290" spans="1:26" ht="12.75" customHeight="1">
      <c r="A290" s="290"/>
      <c r="B290" s="290"/>
      <c r="C290" s="290"/>
      <c r="D290" s="290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  <c r="X290" s="290"/>
      <c r="Y290" s="290"/>
      <c r="Z290" s="290"/>
    </row>
    <row r="291" spans="1:26" ht="12.75" customHeight="1">
      <c r="A291" s="290"/>
      <c r="B291" s="290"/>
      <c r="C291" s="290"/>
      <c r="D291" s="290"/>
      <c r="E291" s="290"/>
      <c r="F291" s="290"/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  <c r="X291" s="290"/>
      <c r="Y291" s="290"/>
      <c r="Z291" s="290"/>
    </row>
    <row r="292" spans="1:26" ht="12.75" customHeight="1">
      <c r="A292" s="290"/>
      <c r="B292" s="290"/>
      <c r="C292" s="290"/>
      <c r="D292" s="290"/>
      <c r="E292" s="290"/>
      <c r="F292" s="290"/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  <c r="X292" s="290"/>
      <c r="Y292" s="290"/>
      <c r="Z292" s="290"/>
    </row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0">
    <mergeCell ref="P63:P64"/>
    <mergeCell ref="D64:E64"/>
    <mergeCell ref="B2:E2"/>
    <mergeCell ref="B10:B11"/>
    <mergeCell ref="C10:C11"/>
    <mergeCell ref="E10:E11"/>
    <mergeCell ref="F10:O10"/>
    <mergeCell ref="B28:E28"/>
    <mergeCell ref="B29:P29"/>
    <mergeCell ref="B32:E32"/>
    <mergeCell ref="B33:B34"/>
    <mergeCell ref="C33:D34"/>
    <mergeCell ref="B35:B36"/>
    <mergeCell ref="C35:D36"/>
    <mergeCell ref="C37:D37"/>
    <mergeCell ref="C38:D38"/>
    <mergeCell ref="Q13:Q14"/>
    <mergeCell ref="C15:E15"/>
    <mergeCell ref="Q19:Q22"/>
    <mergeCell ref="C24:D24"/>
    <mergeCell ref="X10:Y10"/>
    <mergeCell ref="F11:G11"/>
    <mergeCell ref="H11:I11"/>
    <mergeCell ref="J11:K11"/>
    <mergeCell ref="L11:M11"/>
    <mergeCell ref="N11:O11"/>
    <mergeCell ref="S11:V11"/>
    <mergeCell ref="P10:P11"/>
    <mergeCell ref="C39:D39"/>
    <mergeCell ref="C40:D40"/>
    <mergeCell ref="C41:D41"/>
    <mergeCell ref="C42:D42"/>
    <mergeCell ref="B43:B44"/>
    <mergeCell ref="C43:D44"/>
    <mergeCell ref="C45:D45"/>
    <mergeCell ref="C46:D46"/>
    <mergeCell ref="C47:D47"/>
    <mergeCell ref="C48:D48"/>
    <mergeCell ref="C49:D49"/>
    <mergeCell ref="C51:D51"/>
    <mergeCell ref="D63:E63"/>
    <mergeCell ref="C53:D53"/>
    <mergeCell ref="B61:E61"/>
    <mergeCell ref="B62:E62"/>
    <mergeCell ref="B54:B55"/>
    <mergeCell ref="C54:D55"/>
    <mergeCell ref="B56:B57"/>
    <mergeCell ref="C56:D57"/>
    <mergeCell ref="B60:E60"/>
    <mergeCell ref="B63:B64"/>
    <mergeCell ref="C63:C64"/>
    <mergeCell ref="C52:D52"/>
    <mergeCell ref="C74:E7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B75:E75"/>
    <mergeCell ref="C76:D76"/>
    <mergeCell ref="F79:O79"/>
    <mergeCell ref="F80:G80"/>
    <mergeCell ref="H80:I80"/>
    <mergeCell ref="J80:K80"/>
    <mergeCell ref="L80:M80"/>
    <mergeCell ref="N80:O80"/>
  </mergeCells>
  <conditionalFormatting sqref="E82 C84:D84">
    <cfRule type="cellIs" dxfId="165" priority="6" operator="greaterThan">
      <formula>0</formula>
    </cfRule>
  </conditionalFormatting>
  <conditionalFormatting sqref="V13">
    <cfRule type="cellIs" dxfId="164" priority="7" operator="lessThan">
      <formula>$U$13</formula>
    </cfRule>
  </conditionalFormatting>
  <conditionalFormatting sqref="V14">
    <cfRule type="cellIs" dxfId="163" priority="8" operator="lessThan">
      <formula>$U$14</formula>
    </cfRule>
  </conditionalFormatting>
  <conditionalFormatting sqref="V16">
    <cfRule type="cellIs" dxfId="162" priority="9" operator="lessThan">
      <formula>$U$16</formula>
    </cfRule>
  </conditionalFormatting>
  <conditionalFormatting sqref="F58:O58">
    <cfRule type="cellIs" dxfId="161" priority="10" operator="lessThan">
      <formula>$F$50/2</formula>
    </cfRule>
  </conditionalFormatting>
  <conditionalFormatting sqref="P61">
    <cfRule type="cellIs" dxfId="160" priority="11" operator="lessThan">
      <formula>#REF!</formula>
    </cfRule>
  </conditionalFormatting>
  <conditionalFormatting sqref="P61">
    <cfRule type="cellIs" dxfId="159" priority="12" operator="greaterThan">
      <formula>#REF!</formula>
    </cfRule>
  </conditionalFormatting>
  <conditionalFormatting sqref="H80">
    <cfRule type="cellIs" dxfId="158" priority="17" operator="greaterThan">
      <formula>$H$80</formula>
    </cfRule>
  </conditionalFormatting>
  <conditionalFormatting sqref="N60:O60">
    <cfRule type="cellIs" dxfId="157" priority="34" operator="lessThan">
      <formula>#REF!</formula>
    </cfRule>
  </conditionalFormatting>
  <conditionalFormatting sqref="N60:O60">
    <cfRule type="cellIs" dxfId="156" priority="35" operator="greaterThan">
      <formula>#REF!</formula>
    </cfRule>
  </conditionalFormatting>
  <conditionalFormatting sqref="H59">
    <cfRule type="cellIs" dxfId="155" priority="36" operator="lessThan">
      <formula>$H$60</formula>
    </cfRule>
  </conditionalFormatting>
  <conditionalFormatting sqref="H59">
    <cfRule type="cellIs" dxfId="154" priority="37" operator="greaterThan">
      <formula>$H$60</formula>
    </cfRule>
  </conditionalFormatting>
  <conditionalFormatting sqref="I59">
    <cfRule type="cellIs" dxfId="153" priority="38" operator="lessThan">
      <formula>$I$60</formula>
    </cfRule>
  </conditionalFormatting>
  <conditionalFormatting sqref="I59">
    <cfRule type="cellIs" dxfId="152" priority="39" operator="greaterThan">
      <formula>$I$60</formula>
    </cfRule>
  </conditionalFormatting>
  <conditionalFormatting sqref="J59">
    <cfRule type="cellIs" dxfId="151" priority="40" operator="lessThan">
      <formula>$J$60</formula>
    </cfRule>
  </conditionalFormatting>
  <conditionalFormatting sqref="J59">
    <cfRule type="cellIs" dxfId="150" priority="41" operator="greaterThan">
      <formula>$J$60</formula>
    </cfRule>
  </conditionalFormatting>
  <conditionalFormatting sqref="K59">
    <cfRule type="cellIs" dxfId="149" priority="42" operator="lessThan">
      <formula>$K$60</formula>
    </cfRule>
  </conditionalFormatting>
  <conditionalFormatting sqref="K59">
    <cfRule type="cellIs" dxfId="148" priority="43" operator="greaterThan">
      <formula>$K$60</formula>
    </cfRule>
  </conditionalFormatting>
  <conditionalFormatting sqref="L59">
    <cfRule type="cellIs" dxfId="147" priority="44" operator="lessThan">
      <formula>$L$60</formula>
    </cfRule>
  </conditionalFormatting>
  <conditionalFormatting sqref="L59">
    <cfRule type="cellIs" dxfId="146" priority="45" operator="greaterThan">
      <formula>$L$60</formula>
    </cfRule>
  </conditionalFormatting>
  <conditionalFormatting sqref="M59">
    <cfRule type="cellIs" dxfId="145" priority="46" operator="lessThan">
      <formula>$M$60</formula>
    </cfRule>
  </conditionalFormatting>
  <conditionalFormatting sqref="M59">
    <cfRule type="cellIs" dxfId="144" priority="47" operator="greaterThan">
      <formula>$M$60</formula>
    </cfRule>
  </conditionalFormatting>
  <conditionalFormatting sqref="N59">
    <cfRule type="cellIs" dxfId="143" priority="48" operator="lessThan">
      <formula>$N$60</formula>
    </cfRule>
  </conditionalFormatting>
  <conditionalFormatting sqref="N59">
    <cfRule type="cellIs" dxfId="142" priority="49" operator="greaterThan">
      <formula>$N$60</formula>
    </cfRule>
  </conditionalFormatting>
  <conditionalFormatting sqref="O59">
    <cfRule type="cellIs" dxfId="141" priority="50" operator="lessThan">
      <formula>$O$60</formula>
    </cfRule>
  </conditionalFormatting>
  <conditionalFormatting sqref="O59">
    <cfRule type="cellIs" dxfId="140" priority="51" operator="greaterThan">
      <formula>$O$60</formula>
    </cfRule>
  </conditionalFormatting>
  <conditionalFormatting sqref="F62:G62">
    <cfRule type="cellIs" dxfId="139" priority="5" operator="notEqual">
      <formula>$F$80</formula>
    </cfRule>
  </conditionalFormatting>
  <conditionalFormatting sqref="H62:I62">
    <cfRule type="cellIs" dxfId="138" priority="4" operator="notEqual">
      <formula>$H$80</formula>
    </cfRule>
  </conditionalFormatting>
  <conditionalFormatting sqref="J62:K62">
    <cfRule type="cellIs" dxfId="137" priority="3" operator="notEqual">
      <formula>$J$80</formula>
    </cfRule>
  </conditionalFormatting>
  <conditionalFormatting sqref="L62:M62">
    <cfRule type="cellIs" dxfId="136" priority="2" operator="notEqual">
      <formula>$L$80</formula>
    </cfRule>
  </conditionalFormatting>
  <conditionalFormatting sqref="N62:O62">
    <cfRule type="cellIs" dxfId="135" priority="1" operator="notEqual">
      <formula>$N$80</formula>
    </cfRule>
  </conditionalFormatting>
  <dataValidations count="6">
    <dataValidation type="list" allowBlank="1" showInputMessage="1" showErrorMessage="1" sqref="T13:T14">
      <formula1>$C$7:$C$8</formula1>
    </dataValidation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F61:O61 E33:E49 E51 E54:E57">
      <formula1>$C$7:$C$8</formula1>
    </dataValidation>
    <dataValidation type="list" allowBlank="1" showErrorMessage="1" sqref="E52:E53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80" zoomScaleNormal="80" workbookViewId="0">
      <pane ySplit="11" topLeftCell="A12" activePane="bottomLeft" state="frozen"/>
      <selection pane="bottomLeft" activeCell="E53" sqref="E53"/>
    </sheetView>
  </sheetViews>
  <sheetFormatPr defaultColWidth="14.44140625" defaultRowHeight="15" customHeight="1"/>
  <cols>
    <col min="1" max="1" width="21.44140625" style="512" customWidth="1"/>
    <col min="2" max="2" width="3.44140625" style="512" customWidth="1"/>
    <col min="3" max="3" width="31.5546875" style="512" customWidth="1"/>
    <col min="4" max="4" width="9" style="512" customWidth="1"/>
    <col min="5" max="5" width="10.21875" style="512" customWidth="1"/>
    <col min="6" max="9" width="5.77734375" style="512" customWidth="1"/>
    <col min="10" max="10" width="5.44140625" style="512" customWidth="1"/>
    <col min="11" max="13" width="5.77734375" style="512" customWidth="1"/>
    <col min="14" max="14" width="7.77734375" style="512" customWidth="1"/>
    <col min="15" max="15" width="5.77734375" style="512" customWidth="1"/>
    <col min="16" max="16" width="19.21875" style="512" customWidth="1"/>
    <col min="17" max="17" width="5.5546875" style="512" customWidth="1"/>
    <col min="18" max="19" width="8.77734375" style="512" customWidth="1"/>
    <col min="20" max="20" width="19.44140625" style="512" customWidth="1"/>
    <col min="21" max="22" width="14.21875" style="512" customWidth="1"/>
    <col min="23" max="23" width="15.77734375" style="512" customWidth="1"/>
    <col min="24" max="24" width="40.21875" style="512" customWidth="1"/>
    <col min="25" max="25" width="24.5546875" style="512" customWidth="1"/>
    <col min="26" max="16384" width="14.44140625" style="512"/>
  </cols>
  <sheetData>
    <row r="1" spans="1:25" ht="21.75" customHeight="1">
      <c r="B1" s="513" t="s">
        <v>1</v>
      </c>
      <c r="Q1" s="514"/>
    </row>
    <row r="2" spans="1:25" ht="12.75" customHeight="1">
      <c r="B2" s="961" t="s">
        <v>312</v>
      </c>
      <c r="C2" s="962"/>
      <c r="D2" s="962"/>
      <c r="E2" s="962"/>
      <c r="L2" s="515"/>
      <c r="M2" s="515"/>
      <c r="N2" s="515"/>
      <c r="O2" s="515"/>
      <c r="Q2" s="514"/>
    </row>
    <row r="3" spans="1:25" ht="12.75" customHeight="1">
      <c r="B3" s="516" t="s">
        <v>15</v>
      </c>
      <c r="L3" s="517"/>
      <c r="M3" s="517"/>
      <c r="N3" s="517"/>
      <c r="Q3" s="514"/>
    </row>
    <row r="4" spans="1:25" ht="12.75" customHeight="1">
      <c r="B4" s="518" t="s">
        <v>16</v>
      </c>
      <c r="L4" s="517"/>
      <c r="M4" s="517"/>
      <c r="N4" s="517"/>
      <c r="Q4" s="514"/>
    </row>
    <row r="5" spans="1:25" ht="12.75" customHeight="1">
      <c r="B5" s="518" t="s">
        <v>17</v>
      </c>
      <c r="D5" s="515" t="str">
        <f>IF($C$30=0," ",$C$30)</f>
        <v>język obcy nowożytny</v>
      </c>
      <c r="H5" s="515" t="str">
        <f>IF(C31=0," ",C31)</f>
        <v>matematyka</v>
      </c>
      <c r="L5" s="517"/>
      <c r="M5" s="517"/>
      <c r="N5" s="517"/>
      <c r="Q5" s="514"/>
    </row>
    <row r="6" spans="1:25" ht="12.75" customHeight="1">
      <c r="B6" s="516" t="s">
        <v>22</v>
      </c>
      <c r="C6" s="519"/>
      <c r="D6" s="520"/>
      <c r="H6" s="515"/>
      <c r="L6" s="517"/>
      <c r="M6" s="517"/>
      <c r="N6" s="517"/>
      <c r="Q6" s="514"/>
    </row>
    <row r="7" spans="1:25" ht="12.75" customHeight="1">
      <c r="B7" s="516"/>
      <c r="C7" s="521" t="s">
        <v>313</v>
      </c>
      <c r="D7" s="522" t="s">
        <v>314</v>
      </c>
      <c r="H7" s="515"/>
      <c r="L7" s="517"/>
      <c r="M7" s="517"/>
      <c r="N7" s="517"/>
      <c r="Q7" s="514"/>
    </row>
    <row r="8" spans="1:25" ht="12.75" customHeight="1">
      <c r="B8" s="516"/>
      <c r="C8" s="521" t="s">
        <v>315</v>
      </c>
      <c r="D8" s="522" t="s">
        <v>316</v>
      </c>
      <c r="H8" s="515"/>
      <c r="L8" s="517"/>
      <c r="M8" s="517"/>
      <c r="N8" s="517"/>
      <c r="Q8" s="514"/>
    </row>
    <row r="9" spans="1:25" ht="12.75" customHeight="1">
      <c r="Q9" s="514"/>
    </row>
    <row r="10" spans="1:25" ht="24.75" customHeight="1">
      <c r="B10" s="963" t="s">
        <v>4</v>
      </c>
      <c r="C10" s="964" t="s">
        <v>5</v>
      </c>
      <c r="D10" s="523"/>
      <c r="E10" s="965"/>
      <c r="F10" s="956" t="s">
        <v>6</v>
      </c>
      <c r="G10" s="894"/>
      <c r="H10" s="894"/>
      <c r="I10" s="894"/>
      <c r="J10" s="894"/>
      <c r="K10" s="894"/>
      <c r="L10" s="894"/>
      <c r="M10" s="894"/>
      <c r="N10" s="894"/>
      <c r="O10" s="895"/>
      <c r="P10" s="958" t="s">
        <v>44</v>
      </c>
      <c r="Q10" s="524"/>
      <c r="X10" s="893" t="s">
        <v>7</v>
      </c>
      <c r="Y10" s="895"/>
    </row>
    <row r="11" spans="1:25" ht="25.5" customHeight="1">
      <c r="B11" s="959"/>
      <c r="C11" s="942"/>
      <c r="D11" s="525"/>
      <c r="E11" s="966"/>
      <c r="F11" s="956" t="s">
        <v>8</v>
      </c>
      <c r="G11" s="895"/>
      <c r="H11" s="956" t="s">
        <v>9</v>
      </c>
      <c r="I11" s="895"/>
      <c r="J11" s="956" t="s">
        <v>10</v>
      </c>
      <c r="K11" s="895"/>
      <c r="L11" s="956" t="s">
        <v>11</v>
      </c>
      <c r="M11" s="895"/>
      <c r="N11" s="957" t="s">
        <v>45</v>
      </c>
      <c r="O11" s="895"/>
      <c r="P11" s="959"/>
      <c r="Q11" s="524"/>
      <c r="S11" s="893" t="s">
        <v>46</v>
      </c>
      <c r="T11" s="894"/>
      <c r="U11" s="894"/>
      <c r="V11" s="895"/>
      <c r="X11" s="526" t="s">
        <v>47</v>
      </c>
      <c r="Y11" s="527" t="s">
        <v>48</v>
      </c>
    </row>
    <row r="12" spans="1:25" ht="12.75" customHeight="1">
      <c r="A12" s="528"/>
      <c r="B12" s="529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530">
        <f t="shared" ref="P12:P28" si="0">SUM(F12:O12)/2</f>
        <v>16</v>
      </c>
      <c r="Q12" s="531"/>
      <c r="S12" s="532"/>
      <c r="T12" s="532" t="s">
        <v>50</v>
      </c>
      <c r="U12" s="532" t="s">
        <v>51</v>
      </c>
      <c r="V12" s="532" t="s">
        <v>52</v>
      </c>
      <c r="X12" s="532"/>
      <c r="Y12" s="532"/>
    </row>
    <row r="13" spans="1:25" ht="12.75" customHeight="1">
      <c r="A13" s="528"/>
      <c r="B13" s="529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530">
        <f t="shared" si="0"/>
        <v>12</v>
      </c>
      <c r="Q13" s="938">
        <f>SUM(P13:P14)</f>
        <v>20</v>
      </c>
      <c r="S13" s="532" t="s">
        <v>55</v>
      </c>
      <c r="T13" s="534" t="s">
        <v>313</v>
      </c>
      <c r="U13" s="535">
        <v>650</v>
      </c>
      <c r="V13" s="535" t="e">
        <f>SUMIF($E$33:$E$44,$T13,#REF!)+SUMIF($E$50:$E$55,$T13,#REF!)</f>
        <v>#REF!</v>
      </c>
      <c r="X13" s="532" t="s">
        <v>14</v>
      </c>
      <c r="Y13" s="532" t="s">
        <v>24</v>
      </c>
    </row>
    <row r="14" spans="1:25" ht="12.75" customHeight="1">
      <c r="A14" s="528"/>
      <c r="B14" s="529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530">
        <f t="shared" si="0"/>
        <v>8</v>
      </c>
      <c r="Q14" s="959"/>
      <c r="S14" s="532" t="s">
        <v>58</v>
      </c>
      <c r="T14" s="534" t="s">
        <v>315</v>
      </c>
      <c r="U14" s="535">
        <v>450</v>
      </c>
      <c r="V14" s="535" t="e">
        <f>SUMIF($E$33:$E$44,$T14,#REF!)+SUMIF($E$50:$E$55,$T14,#REF!)</f>
        <v>#REF!</v>
      </c>
      <c r="X14" s="532" t="s">
        <v>29</v>
      </c>
      <c r="Y14" s="532" t="s">
        <v>26</v>
      </c>
    </row>
    <row r="15" spans="1:25" ht="12.75" customHeight="1">
      <c r="A15" s="528"/>
      <c r="B15" s="529">
        <v>4</v>
      </c>
      <c r="C15" s="718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530">
        <f t="shared" si="0"/>
        <v>1</v>
      </c>
      <c r="Q15" s="531"/>
      <c r="S15" s="1071" t="s">
        <v>147</v>
      </c>
      <c r="T15" s="1072" t="s">
        <v>354</v>
      </c>
      <c r="U15" s="1071"/>
      <c r="X15" s="532" t="s">
        <v>30</v>
      </c>
      <c r="Y15" s="532" t="s">
        <v>31</v>
      </c>
    </row>
    <row r="16" spans="1:25" ht="12.75" customHeight="1">
      <c r="A16" s="528"/>
      <c r="B16" s="529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530">
        <f t="shared" si="0"/>
        <v>7</v>
      </c>
      <c r="Q16" s="531"/>
      <c r="S16" s="536"/>
      <c r="T16" s="537"/>
      <c r="U16" s="531"/>
      <c r="V16" s="531"/>
      <c r="X16" s="532" t="s">
        <v>33</v>
      </c>
      <c r="Y16" s="532" t="s">
        <v>34</v>
      </c>
    </row>
    <row r="17" spans="1:25" ht="12.75" customHeight="1">
      <c r="A17" s="528"/>
      <c r="B17" s="529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530">
        <f t="shared" si="0"/>
        <v>3</v>
      </c>
      <c r="Q17" s="531"/>
      <c r="X17" s="532" t="s">
        <v>35</v>
      </c>
      <c r="Y17" s="532" t="s">
        <v>36</v>
      </c>
    </row>
    <row r="18" spans="1:25" ht="12.75" customHeight="1">
      <c r="A18" s="528"/>
      <c r="B18" s="529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530">
        <f t="shared" si="0"/>
        <v>2</v>
      </c>
      <c r="Q18" s="531"/>
      <c r="X18" s="532" t="s">
        <v>37</v>
      </c>
      <c r="Y18" s="532" t="s">
        <v>38</v>
      </c>
    </row>
    <row r="19" spans="1:25" ht="12.75" customHeight="1">
      <c r="A19" s="528"/>
      <c r="B19" s="529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530">
        <f t="shared" si="0"/>
        <v>4</v>
      </c>
      <c r="Q19" s="938">
        <f>SUM(P19:P22)</f>
        <v>16</v>
      </c>
      <c r="X19" s="532"/>
      <c r="Y19" s="532" t="s">
        <v>39</v>
      </c>
    </row>
    <row r="20" spans="1:25" ht="12.75" customHeight="1">
      <c r="A20" s="528"/>
      <c r="B20" s="529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530">
        <f t="shared" si="0"/>
        <v>4</v>
      </c>
      <c r="Q20" s="960"/>
      <c r="S20" s="512" t="s">
        <v>65</v>
      </c>
      <c r="X20" s="532"/>
      <c r="Y20" s="532" t="s">
        <v>40</v>
      </c>
    </row>
    <row r="21" spans="1:25" ht="12.75" customHeight="1">
      <c r="A21" s="528"/>
      <c r="B21" s="529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530">
        <f t="shared" si="0"/>
        <v>4</v>
      </c>
      <c r="Q21" s="960"/>
      <c r="T21" s="520" t="s">
        <v>66</v>
      </c>
      <c r="U21" s="538" t="s">
        <v>67</v>
      </c>
      <c r="X21" s="514"/>
      <c r="Y21" s="514"/>
    </row>
    <row r="22" spans="1:25" ht="12.75" customHeight="1">
      <c r="A22" s="528"/>
      <c r="B22" s="529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530">
        <f t="shared" si="0"/>
        <v>4</v>
      </c>
      <c r="Q22" s="959"/>
      <c r="T22" s="520" t="s">
        <v>53</v>
      </c>
      <c r="U22" s="538" t="s">
        <v>68</v>
      </c>
      <c r="X22" s="514"/>
      <c r="Y22" s="514"/>
    </row>
    <row r="23" spans="1:25" ht="12.75" customHeight="1">
      <c r="A23" s="528"/>
      <c r="B23" s="529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530">
        <f t="shared" si="0"/>
        <v>14</v>
      </c>
      <c r="Q23" s="531"/>
      <c r="T23" s="520" t="s">
        <v>230</v>
      </c>
      <c r="U23" s="538" t="s">
        <v>70</v>
      </c>
    </row>
    <row r="24" spans="1:25" ht="12.75" customHeight="1">
      <c r="A24" s="528"/>
      <c r="B24" s="529">
        <v>13</v>
      </c>
      <c r="C24" s="821" t="s">
        <v>40</v>
      </c>
      <c r="D24" s="796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530">
        <f t="shared" si="0"/>
        <v>3</v>
      </c>
      <c r="Q24" s="531"/>
      <c r="T24" s="520" t="s">
        <v>231</v>
      </c>
      <c r="U24" s="538" t="s">
        <v>71</v>
      </c>
    </row>
    <row r="25" spans="1:25" ht="12.75" customHeight="1">
      <c r="A25" s="528"/>
      <c r="B25" s="529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530">
        <f t="shared" si="0"/>
        <v>15</v>
      </c>
      <c r="Q25" s="531"/>
    </row>
    <row r="26" spans="1:25" ht="12.75" customHeight="1">
      <c r="A26" s="528"/>
      <c r="B26" s="529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530">
        <f t="shared" si="0"/>
        <v>1</v>
      </c>
      <c r="Q26" s="531"/>
    </row>
    <row r="27" spans="1:25" ht="12.75" customHeight="1">
      <c r="A27" s="528"/>
      <c r="B27" s="529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530">
        <f t="shared" si="0"/>
        <v>5</v>
      </c>
      <c r="Q27" s="531"/>
    </row>
    <row r="28" spans="1:25" ht="12.75" customHeight="1">
      <c r="B28" s="955" t="s">
        <v>75</v>
      </c>
      <c r="C28" s="894"/>
      <c r="D28" s="894"/>
      <c r="E28" s="895"/>
      <c r="F28" s="539">
        <f t="shared" ref="F28:O28" si="2">SUM(F12:F27)</f>
        <v>24</v>
      </c>
      <c r="G28" s="539">
        <f t="shared" si="2"/>
        <v>24</v>
      </c>
      <c r="H28" s="539">
        <f t="shared" si="2"/>
        <v>22</v>
      </c>
      <c r="I28" s="539">
        <f t="shared" si="2"/>
        <v>22</v>
      </c>
      <c r="J28" s="539">
        <f t="shared" si="2"/>
        <v>21</v>
      </c>
      <c r="K28" s="539">
        <f t="shared" si="2"/>
        <v>21</v>
      </c>
      <c r="L28" s="539">
        <f t="shared" si="2"/>
        <v>19</v>
      </c>
      <c r="M28" s="539">
        <f t="shared" si="2"/>
        <v>19</v>
      </c>
      <c r="N28" s="539">
        <f t="shared" si="2"/>
        <v>17</v>
      </c>
      <c r="O28" s="539">
        <f t="shared" si="2"/>
        <v>17</v>
      </c>
      <c r="P28" s="539">
        <f t="shared" si="0"/>
        <v>103</v>
      </c>
      <c r="Q28" s="531"/>
      <c r="S28" s="515"/>
      <c r="T28" s="540"/>
      <c r="X28" s="540"/>
    </row>
    <row r="29" spans="1:25" ht="12.75" customHeight="1">
      <c r="B29" s="936" t="s">
        <v>76</v>
      </c>
      <c r="C29" s="894"/>
      <c r="D29" s="894"/>
      <c r="E29" s="894"/>
      <c r="F29" s="894"/>
      <c r="G29" s="894"/>
      <c r="H29" s="894"/>
      <c r="I29" s="894"/>
      <c r="J29" s="894"/>
      <c r="K29" s="894"/>
      <c r="L29" s="894"/>
      <c r="M29" s="894"/>
      <c r="N29" s="894"/>
      <c r="O29" s="894"/>
      <c r="P29" s="894"/>
      <c r="Q29" s="531"/>
      <c r="S29" s="515"/>
      <c r="X29" s="540"/>
    </row>
    <row r="30" spans="1:25" ht="12.75" customHeight="1">
      <c r="B30" s="541">
        <v>1</v>
      </c>
      <c r="C30" s="542" t="s">
        <v>24</v>
      </c>
      <c r="D30" s="533" t="s">
        <v>144</v>
      </c>
      <c r="E30" s="535"/>
      <c r="F30" s="543"/>
      <c r="G30" s="543"/>
      <c r="H30" s="543"/>
      <c r="I30" s="543"/>
      <c r="J30" s="543">
        <v>1</v>
      </c>
      <c r="K30" s="543">
        <v>1</v>
      </c>
      <c r="L30" s="543">
        <v>1</v>
      </c>
      <c r="M30" s="543">
        <v>1</v>
      </c>
      <c r="N30" s="543"/>
      <c r="O30" s="543"/>
      <c r="P30" s="544">
        <f t="shared" ref="P30:P57" si="3">SUM(F30:O30)/2</f>
        <v>2</v>
      </c>
      <c r="Q30" s="531"/>
      <c r="S30" s="545"/>
      <c r="T30" s="546"/>
      <c r="U30" s="540"/>
      <c r="V30" s="540"/>
      <c r="W30" s="540"/>
      <c r="X30" s="540"/>
    </row>
    <row r="31" spans="1:25" ht="12.75" customHeight="1">
      <c r="B31" s="547">
        <v>2</v>
      </c>
      <c r="C31" s="542" t="s">
        <v>39</v>
      </c>
      <c r="D31" s="542"/>
      <c r="E31" s="535"/>
      <c r="F31" s="543">
        <v>1</v>
      </c>
      <c r="G31" s="543">
        <v>1</v>
      </c>
      <c r="H31" s="543">
        <v>1</v>
      </c>
      <c r="I31" s="543">
        <v>1</v>
      </c>
      <c r="J31" s="543">
        <v>1</v>
      </c>
      <c r="K31" s="543">
        <v>1</v>
      </c>
      <c r="L31" s="543">
        <v>1</v>
      </c>
      <c r="M31" s="543">
        <v>1</v>
      </c>
      <c r="N31" s="543">
        <v>2</v>
      </c>
      <c r="O31" s="543">
        <v>2</v>
      </c>
      <c r="P31" s="544">
        <f t="shared" si="3"/>
        <v>6</v>
      </c>
      <c r="Q31" s="531"/>
      <c r="S31" s="545"/>
      <c r="T31" s="546"/>
      <c r="U31" s="540"/>
      <c r="V31" s="540"/>
      <c r="W31" s="540"/>
      <c r="X31" s="540"/>
    </row>
    <row r="32" spans="1:25" ht="12.75" customHeight="1">
      <c r="B32" s="937" t="s">
        <v>82</v>
      </c>
      <c r="C32" s="894"/>
      <c r="D32" s="894"/>
      <c r="E32" s="895"/>
      <c r="F32" s="548">
        <f t="shared" ref="F32:O32" si="4">SUM(F30:F31)</f>
        <v>1</v>
      </c>
      <c r="G32" s="548">
        <f t="shared" si="4"/>
        <v>1</v>
      </c>
      <c r="H32" s="548">
        <f t="shared" si="4"/>
        <v>1</v>
      </c>
      <c r="I32" s="548">
        <f t="shared" si="4"/>
        <v>1</v>
      </c>
      <c r="J32" s="548">
        <f t="shared" si="4"/>
        <v>2</v>
      </c>
      <c r="K32" s="548">
        <f t="shared" si="4"/>
        <v>2</v>
      </c>
      <c r="L32" s="548">
        <f t="shared" si="4"/>
        <v>2</v>
      </c>
      <c r="M32" s="548">
        <f t="shared" si="4"/>
        <v>2</v>
      </c>
      <c r="N32" s="548">
        <f t="shared" si="4"/>
        <v>2</v>
      </c>
      <c r="O32" s="548">
        <f t="shared" si="4"/>
        <v>2</v>
      </c>
      <c r="P32" s="549">
        <f t="shared" si="3"/>
        <v>8</v>
      </c>
      <c r="Q32" s="531"/>
      <c r="S32" s="515"/>
      <c r="T32" s="540"/>
      <c r="U32" s="540"/>
      <c r="V32" s="540"/>
      <c r="W32" s="540"/>
      <c r="X32" s="540"/>
    </row>
    <row r="33" spans="1:26" ht="12.75" customHeight="1">
      <c r="A33" s="550">
        <f t="shared" ref="A33:A55" si="5">LEN(C33)</f>
        <v>19</v>
      </c>
      <c r="B33" s="938">
        <v>17</v>
      </c>
      <c r="C33" s="940" t="s">
        <v>146</v>
      </c>
      <c r="D33" s="941"/>
      <c r="E33" s="551" t="s">
        <v>313</v>
      </c>
      <c r="F33" s="552"/>
      <c r="G33" s="552"/>
      <c r="H33" s="552"/>
      <c r="I33" s="552"/>
      <c r="J33" s="552">
        <v>1</v>
      </c>
      <c r="K33" s="552">
        <v>1</v>
      </c>
      <c r="L33" s="552"/>
      <c r="M33" s="552"/>
      <c r="N33" s="552"/>
      <c r="O33" s="552"/>
      <c r="P33" s="553">
        <f t="shared" si="3"/>
        <v>1</v>
      </c>
      <c r="S33" s="531">
        <f t="shared" ref="S33:S44" si="6">SUM(P33*30)</f>
        <v>30</v>
      </c>
    </row>
    <row r="34" spans="1:26" ht="12.75" customHeight="1">
      <c r="A34" s="550">
        <f t="shared" si="5"/>
        <v>0</v>
      </c>
      <c r="B34" s="939"/>
      <c r="C34" s="942"/>
      <c r="D34" s="943"/>
      <c r="E34" s="551" t="s">
        <v>315</v>
      </c>
      <c r="F34" s="552"/>
      <c r="G34" s="552"/>
      <c r="H34" s="552"/>
      <c r="I34" s="552"/>
      <c r="J34" s="552"/>
      <c r="K34" s="552"/>
      <c r="L34" s="552">
        <v>1</v>
      </c>
      <c r="M34" s="552">
        <v>1</v>
      </c>
      <c r="N34" s="552"/>
      <c r="O34" s="552"/>
      <c r="P34" s="553">
        <f t="shared" si="3"/>
        <v>1</v>
      </c>
      <c r="S34" s="531">
        <f t="shared" si="6"/>
        <v>30</v>
      </c>
      <c r="T34" s="536"/>
      <c r="U34" s="536"/>
      <c r="V34" s="536"/>
      <c r="W34" s="536"/>
      <c r="X34" s="536"/>
      <c r="Y34" s="536"/>
      <c r="Z34" s="536"/>
    </row>
    <row r="35" spans="1:26" ht="12.75" customHeight="1">
      <c r="A35" s="550">
        <f t="shared" si="5"/>
        <v>39</v>
      </c>
      <c r="B35" s="938">
        <v>18</v>
      </c>
      <c r="C35" s="944" t="s">
        <v>229</v>
      </c>
      <c r="D35" s="945"/>
      <c r="E35" s="554" t="s">
        <v>313</v>
      </c>
      <c r="F35" s="555">
        <v>1</v>
      </c>
      <c r="G35" s="555"/>
      <c r="H35" s="555"/>
      <c r="I35" s="555"/>
      <c r="J35" s="555"/>
      <c r="K35" s="555"/>
      <c r="L35" s="555"/>
      <c r="M35" s="555"/>
      <c r="N35" s="555"/>
      <c r="O35" s="555"/>
      <c r="P35" s="553">
        <f t="shared" si="3"/>
        <v>0.5</v>
      </c>
      <c r="S35" s="531">
        <f t="shared" si="6"/>
        <v>15</v>
      </c>
    </row>
    <row r="36" spans="1:26" ht="12.75" customHeight="1">
      <c r="A36" s="550">
        <f t="shared" si="5"/>
        <v>0</v>
      </c>
      <c r="B36" s="939"/>
      <c r="C36" s="946"/>
      <c r="D36" s="947"/>
      <c r="E36" s="554" t="s">
        <v>315</v>
      </c>
      <c r="F36" s="555"/>
      <c r="G36" s="555">
        <v>1</v>
      </c>
      <c r="H36" s="555"/>
      <c r="I36" s="555"/>
      <c r="J36" s="555"/>
      <c r="K36" s="555"/>
      <c r="L36" s="555"/>
      <c r="M36" s="555"/>
      <c r="N36" s="555"/>
      <c r="O36" s="555"/>
      <c r="P36" s="553">
        <f t="shared" si="3"/>
        <v>0.5</v>
      </c>
      <c r="S36" s="531">
        <f t="shared" si="6"/>
        <v>15</v>
      </c>
    </row>
    <row r="37" spans="1:26" ht="12" customHeight="1">
      <c r="A37" s="550">
        <f t="shared" si="5"/>
        <v>38</v>
      </c>
      <c r="B37" s="938">
        <v>19</v>
      </c>
      <c r="C37" s="948" t="s">
        <v>317</v>
      </c>
      <c r="D37" s="949"/>
      <c r="E37" s="554" t="s">
        <v>313</v>
      </c>
      <c r="F37" s="555">
        <v>2</v>
      </c>
      <c r="G37" s="555">
        <v>2</v>
      </c>
      <c r="H37" s="555">
        <v>1</v>
      </c>
      <c r="I37" s="555">
        <v>1</v>
      </c>
      <c r="J37" s="555"/>
      <c r="K37" s="555"/>
      <c r="L37" s="555"/>
      <c r="M37" s="555"/>
      <c r="N37" s="555"/>
      <c r="O37" s="555"/>
      <c r="P37" s="553">
        <f t="shared" si="3"/>
        <v>3</v>
      </c>
      <c r="S37" s="531">
        <f t="shared" si="6"/>
        <v>90</v>
      </c>
    </row>
    <row r="38" spans="1:26" ht="14.25" customHeight="1">
      <c r="A38" s="550">
        <f t="shared" si="5"/>
        <v>0</v>
      </c>
      <c r="B38" s="939"/>
      <c r="C38" s="950"/>
      <c r="D38" s="951"/>
      <c r="E38" s="554" t="s">
        <v>315</v>
      </c>
      <c r="F38" s="555"/>
      <c r="G38" s="555"/>
      <c r="H38" s="555"/>
      <c r="I38" s="555"/>
      <c r="J38" s="555">
        <v>1</v>
      </c>
      <c r="K38" s="555">
        <v>1</v>
      </c>
      <c r="L38" s="555">
        <v>2</v>
      </c>
      <c r="M38" s="555">
        <v>2</v>
      </c>
      <c r="N38" s="555"/>
      <c r="O38" s="555"/>
      <c r="P38" s="553">
        <f t="shared" si="3"/>
        <v>3</v>
      </c>
      <c r="S38" s="531">
        <f t="shared" si="6"/>
        <v>90</v>
      </c>
    </row>
    <row r="39" spans="1:26" ht="12" customHeight="1">
      <c r="A39" s="550">
        <f t="shared" si="5"/>
        <v>37</v>
      </c>
      <c r="B39" s="556">
        <v>20</v>
      </c>
      <c r="C39" s="952" t="s">
        <v>318</v>
      </c>
      <c r="D39" s="953"/>
      <c r="E39" s="554" t="s">
        <v>313</v>
      </c>
      <c r="F39" s="555">
        <v>1</v>
      </c>
      <c r="G39" s="555">
        <v>1</v>
      </c>
      <c r="H39" s="555">
        <v>1</v>
      </c>
      <c r="I39" s="555">
        <v>1</v>
      </c>
      <c r="J39" s="555"/>
      <c r="K39" s="555"/>
      <c r="L39" s="555"/>
      <c r="M39" s="555"/>
      <c r="N39" s="555"/>
      <c r="O39" s="555"/>
      <c r="P39" s="553">
        <f t="shared" si="3"/>
        <v>2</v>
      </c>
      <c r="S39" s="531">
        <f t="shared" si="6"/>
        <v>60</v>
      </c>
      <c r="T39" s="512">
        <f>SUM(S33:S44)</f>
        <v>840</v>
      </c>
    </row>
    <row r="40" spans="1:26" ht="13.5" customHeight="1">
      <c r="A40" s="550">
        <f t="shared" si="5"/>
        <v>41</v>
      </c>
      <c r="B40" s="556">
        <v>21</v>
      </c>
      <c r="C40" s="952" t="s">
        <v>319</v>
      </c>
      <c r="D40" s="954"/>
      <c r="E40" s="554" t="s">
        <v>313</v>
      </c>
      <c r="F40" s="555">
        <v>1</v>
      </c>
      <c r="G40" s="555">
        <v>1</v>
      </c>
      <c r="H40" s="555">
        <v>2</v>
      </c>
      <c r="I40" s="555">
        <v>2</v>
      </c>
      <c r="J40" s="555"/>
      <c r="K40" s="555"/>
      <c r="L40" s="555"/>
      <c r="M40" s="555"/>
      <c r="N40" s="555"/>
      <c r="O40" s="555"/>
      <c r="P40" s="553">
        <f t="shared" si="3"/>
        <v>3</v>
      </c>
      <c r="S40" s="531">
        <f t="shared" si="6"/>
        <v>90</v>
      </c>
    </row>
    <row r="41" spans="1:26" ht="11.25" customHeight="1">
      <c r="A41" s="550">
        <f t="shared" si="5"/>
        <v>27</v>
      </c>
      <c r="B41" s="556">
        <v>22</v>
      </c>
      <c r="C41" s="952" t="s">
        <v>320</v>
      </c>
      <c r="D41" s="953"/>
      <c r="E41" s="554" t="s">
        <v>313</v>
      </c>
      <c r="F41" s="555"/>
      <c r="G41" s="555"/>
      <c r="H41" s="555">
        <v>2</v>
      </c>
      <c r="I41" s="555">
        <v>2</v>
      </c>
      <c r="J41" s="555">
        <v>2</v>
      </c>
      <c r="K41" s="555">
        <v>2</v>
      </c>
      <c r="L41" s="555"/>
      <c r="M41" s="555"/>
      <c r="N41" s="555"/>
      <c r="O41" s="555"/>
      <c r="P41" s="553">
        <f t="shared" si="3"/>
        <v>4</v>
      </c>
      <c r="S41" s="531">
        <f t="shared" si="6"/>
        <v>120</v>
      </c>
    </row>
    <row r="42" spans="1:26" ht="11.25" customHeight="1">
      <c r="A42" s="550">
        <f t="shared" si="5"/>
        <v>27</v>
      </c>
      <c r="B42" s="529">
        <v>23</v>
      </c>
      <c r="C42" s="934" t="s">
        <v>321</v>
      </c>
      <c r="D42" s="935"/>
      <c r="E42" s="554" t="s">
        <v>315</v>
      </c>
      <c r="F42" s="555"/>
      <c r="G42" s="555"/>
      <c r="H42" s="555"/>
      <c r="I42" s="555"/>
      <c r="J42" s="555">
        <v>1</v>
      </c>
      <c r="K42" s="555">
        <v>1</v>
      </c>
      <c r="L42" s="555">
        <v>1</v>
      </c>
      <c r="M42" s="555">
        <v>1</v>
      </c>
      <c r="N42" s="555"/>
      <c r="O42" s="555"/>
      <c r="P42" s="553">
        <f t="shared" si="3"/>
        <v>2</v>
      </c>
      <c r="S42" s="531">
        <f t="shared" si="6"/>
        <v>60</v>
      </c>
    </row>
    <row r="43" spans="1:26" ht="10.5" customHeight="1">
      <c r="A43" s="550">
        <f t="shared" si="5"/>
        <v>33</v>
      </c>
      <c r="B43" s="529">
        <v>24</v>
      </c>
      <c r="C43" s="914" t="s">
        <v>322</v>
      </c>
      <c r="D43" s="915"/>
      <c r="E43" s="554" t="s">
        <v>315</v>
      </c>
      <c r="F43" s="555"/>
      <c r="G43" s="555"/>
      <c r="H43" s="555"/>
      <c r="I43" s="555"/>
      <c r="J43" s="555"/>
      <c r="K43" s="555"/>
      <c r="L43" s="555">
        <v>3</v>
      </c>
      <c r="M43" s="555">
        <v>3</v>
      </c>
      <c r="N43" s="555">
        <v>4</v>
      </c>
      <c r="O43" s="555"/>
      <c r="P43" s="553">
        <f t="shared" si="3"/>
        <v>5</v>
      </c>
      <c r="S43" s="531">
        <f t="shared" si="6"/>
        <v>150</v>
      </c>
    </row>
    <row r="44" spans="1:26" ht="12" customHeight="1">
      <c r="A44" s="550">
        <f t="shared" si="5"/>
        <v>32</v>
      </c>
      <c r="B44" s="529">
        <v>25</v>
      </c>
      <c r="C44" s="916" t="s">
        <v>323</v>
      </c>
      <c r="D44" s="916"/>
      <c r="E44" s="557" t="s">
        <v>315</v>
      </c>
      <c r="F44" s="555"/>
      <c r="G44" s="555"/>
      <c r="H44" s="555">
        <v>1</v>
      </c>
      <c r="I44" s="555">
        <v>1</v>
      </c>
      <c r="J44" s="555">
        <v>1</v>
      </c>
      <c r="K44" s="555">
        <v>1</v>
      </c>
      <c r="L44" s="555">
        <v>1</v>
      </c>
      <c r="M44" s="555">
        <v>1</v>
      </c>
      <c r="N44" s="555"/>
      <c r="O44" s="555"/>
      <c r="P44" s="553">
        <f t="shared" si="3"/>
        <v>3</v>
      </c>
      <c r="S44" s="531">
        <f t="shared" si="6"/>
        <v>90</v>
      </c>
    </row>
    <row r="45" spans="1:26" ht="12.75" customHeight="1">
      <c r="B45" s="558" t="s">
        <v>91</v>
      </c>
      <c r="C45" s="559"/>
      <c r="D45" s="560"/>
      <c r="E45" s="560"/>
      <c r="F45" s="561">
        <f t="shared" ref="F45:O45" si="7">SUM(F33:F44)</f>
        <v>5</v>
      </c>
      <c r="G45" s="561">
        <f t="shared" si="7"/>
        <v>5</v>
      </c>
      <c r="H45" s="561">
        <f t="shared" si="7"/>
        <v>7</v>
      </c>
      <c r="I45" s="561">
        <f t="shared" si="7"/>
        <v>7</v>
      </c>
      <c r="J45" s="561">
        <f t="shared" si="7"/>
        <v>6</v>
      </c>
      <c r="K45" s="561">
        <f t="shared" si="7"/>
        <v>6</v>
      </c>
      <c r="L45" s="561">
        <f t="shared" si="7"/>
        <v>8</v>
      </c>
      <c r="M45" s="561">
        <f t="shared" si="7"/>
        <v>8</v>
      </c>
      <c r="N45" s="561">
        <f t="shared" si="7"/>
        <v>4</v>
      </c>
      <c r="O45" s="561">
        <f t="shared" si="7"/>
        <v>0</v>
      </c>
      <c r="P45" s="561">
        <f t="shared" si="3"/>
        <v>28</v>
      </c>
      <c r="S45" s="531"/>
    </row>
    <row r="46" spans="1:26" ht="13.5" customHeight="1">
      <c r="A46" s="550">
        <f t="shared" si="5"/>
        <v>40</v>
      </c>
      <c r="B46" s="562">
        <v>26</v>
      </c>
      <c r="C46" s="917" t="s">
        <v>324</v>
      </c>
      <c r="D46" s="917"/>
      <c r="E46" s="192" t="s">
        <v>315</v>
      </c>
      <c r="F46" s="563"/>
      <c r="G46" s="563"/>
      <c r="H46" s="563"/>
      <c r="I46" s="563"/>
      <c r="J46" s="563"/>
      <c r="K46" s="563"/>
      <c r="L46" s="564">
        <v>2</v>
      </c>
      <c r="M46" s="564">
        <v>2</v>
      </c>
      <c r="N46" s="565"/>
      <c r="O46" s="563"/>
      <c r="P46" s="566">
        <f t="shared" si="3"/>
        <v>2</v>
      </c>
      <c r="S46" s="531">
        <f>SUM(P46*30)</f>
        <v>60</v>
      </c>
    </row>
    <row r="47" spans="1:26" ht="13.5" customHeight="1">
      <c r="A47" s="550">
        <f t="shared" si="5"/>
        <v>38</v>
      </c>
      <c r="B47" s="562">
        <v>27</v>
      </c>
      <c r="C47" s="918" t="s">
        <v>325</v>
      </c>
      <c r="D47" s="919"/>
      <c r="E47" s="567" t="s">
        <v>313</v>
      </c>
      <c r="F47" s="568">
        <v>1</v>
      </c>
      <c r="G47" s="568">
        <v>1</v>
      </c>
      <c r="H47" s="569"/>
      <c r="I47" s="569"/>
      <c r="J47" s="569"/>
      <c r="K47" s="569"/>
      <c r="L47" s="570"/>
      <c r="M47" s="570"/>
      <c r="N47" s="568"/>
      <c r="O47" s="563"/>
      <c r="P47" s="566">
        <f t="shared" si="3"/>
        <v>1</v>
      </c>
      <c r="S47" s="531">
        <f>SUM(P47*30)</f>
        <v>30</v>
      </c>
    </row>
    <row r="48" spans="1:26" ht="13.5" customHeight="1">
      <c r="A48" s="550">
        <f t="shared" si="5"/>
        <v>41</v>
      </c>
      <c r="B48" s="562">
        <v>28</v>
      </c>
      <c r="C48" s="918" t="s">
        <v>326</v>
      </c>
      <c r="D48" s="919"/>
      <c r="E48" s="567" t="s">
        <v>315</v>
      </c>
      <c r="F48" s="568"/>
      <c r="G48" s="568"/>
      <c r="H48" s="569"/>
      <c r="I48" s="569"/>
      <c r="J48" s="569"/>
      <c r="K48" s="569"/>
      <c r="L48" s="570">
        <v>1</v>
      </c>
      <c r="M48" s="570">
        <v>1</v>
      </c>
      <c r="N48" s="568">
        <v>1</v>
      </c>
      <c r="O48" s="563"/>
      <c r="P48" s="566">
        <f t="shared" si="3"/>
        <v>1.5</v>
      </c>
      <c r="S48" s="531"/>
    </row>
    <row r="49" spans="1:25" ht="14.25" customHeight="1">
      <c r="A49" s="550">
        <f t="shared" si="5"/>
        <v>34</v>
      </c>
      <c r="B49" s="562">
        <v>29</v>
      </c>
      <c r="C49" s="920" t="s">
        <v>327</v>
      </c>
      <c r="D49" s="921"/>
      <c r="E49" s="192" t="s">
        <v>315</v>
      </c>
      <c r="F49" s="563"/>
      <c r="G49" s="563"/>
      <c r="H49" s="563"/>
      <c r="I49" s="563"/>
      <c r="J49" s="563"/>
      <c r="K49" s="563"/>
      <c r="L49" s="564">
        <v>2</v>
      </c>
      <c r="M49" s="564">
        <v>2</v>
      </c>
      <c r="N49" s="565">
        <v>2</v>
      </c>
      <c r="O49" s="563"/>
      <c r="P49" s="566">
        <f t="shared" si="3"/>
        <v>3</v>
      </c>
      <c r="S49" s="531">
        <f>SUM(P49*30)</f>
        <v>90</v>
      </c>
      <c r="T49" s="512">
        <f>SUM(S46:S53)</f>
        <v>765</v>
      </c>
    </row>
    <row r="50" spans="1:25" ht="12.75" customHeight="1">
      <c r="A50" s="550">
        <f t="shared" si="5"/>
        <v>18</v>
      </c>
      <c r="B50" s="922">
        <v>30</v>
      </c>
      <c r="C50" s="924" t="s">
        <v>153</v>
      </c>
      <c r="D50" s="925"/>
      <c r="E50" s="571" t="s">
        <v>313</v>
      </c>
      <c r="F50" s="572">
        <v>5</v>
      </c>
      <c r="G50" s="572">
        <v>5</v>
      </c>
      <c r="H50" s="572">
        <v>5</v>
      </c>
      <c r="I50" s="572">
        <v>5</v>
      </c>
      <c r="J50" s="572">
        <v>5</v>
      </c>
      <c r="K50" s="572">
        <v>5</v>
      </c>
      <c r="L50" s="572"/>
      <c r="M50" s="572"/>
      <c r="N50" s="572"/>
      <c r="O50" s="572"/>
      <c r="P50" s="566">
        <f t="shared" si="3"/>
        <v>15</v>
      </c>
      <c r="S50" s="531">
        <f>SUM(P50*30)</f>
        <v>450</v>
      </c>
    </row>
    <row r="51" spans="1:25" ht="12.75" customHeight="1">
      <c r="A51" s="550">
        <f t="shared" si="5"/>
        <v>0</v>
      </c>
      <c r="B51" s="923"/>
      <c r="C51" s="926"/>
      <c r="D51" s="927"/>
      <c r="E51" s="573" t="s">
        <v>315</v>
      </c>
      <c r="F51" s="574"/>
      <c r="G51" s="574"/>
      <c r="H51" s="574">
        <v>1</v>
      </c>
      <c r="I51" s="574">
        <v>1</v>
      </c>
      <c r="J51" s="574">
        <v>1</v>
      </c>
      <c r="K51" s="574">
        <v>1</v>
      </c>
      <c r="L51" s="555"/>
      <c r="M51" s="555"/>
      <c r="N51" s="555"/>
      <c r="O51" s="555"/>
      <c r="P51" s="566">
        <f t="shared" si="3"/>
        <v>2</v>
      </c>
      <c r="S51" s="531">
        <f>SUM(P51*30)</f>
        <v>60</v>
      </c>
    </row>
    <row r="52" spans="1:25" s="632" customFormat="1" ht="12.75" customHeight="1">
      <c r="A52" s="550">
        <f t="shared" si="5"/>
        <v>41</v>
      </c>
      <c r="B52" s="633">
        <v>31</v>
      </c>
      <c r="C52" s="874" t="s">
        <v>349</v>
      </c>
      <c r="D52" s="875"/>
      <c r="E52" s="636" t="s">
        <v>354</v>
      </c>
      <c r="F52" s="574"/>
      <c r="G52" s="574"/>
      <c r="H52" s="574"/>
      <c r="I52" s="574"/>
      <c r="J52" s="574"/>
      <c r="K52" s="574"/>
      <c r="L52" s="555"/>
      <c r="M52" s="555"/>
      <c r="N52" s="555"/>
      <c r="O52" s="638">
        <v>2</v>
      </c>
      <c r="P52" s="566">
        <f t="shared" si="3"/>
        <v>1</v>
      </c>
      <c r="S52" s="531"/>
    </row>
    <row r="53" spans="1:25" ht="12.75" customHeight="1">
      <c r="A53" s="550">
        <f t="shared" si="5"/>
        <v>34</v>
      </c>
      <c r="B53" s="568">
        <v>32</v>
      </c>
      <c r="C53" s="867" t="s">
        <v>350</v>
      </c>
      <c r="D53" s="868"/>
      <c r="E53" s="557" t="s">
        <v>354</v>
      </c>
      <c r="F53" s="555"/>
      <c r="G53" s="555"/>
      <c r="H53" s="555"/>
      <c r="I53" s="555"/>
      <c r="J53" s="555"/>
      <c r="K53" s="555"/>
      <c r="L53" s="555"/>
      <c r="M53" s="555"/>
      <c r="N53" s="555"/>
      <c r="O53" s="89">
        <v>5</v>
      </c>
      <c r="P53" s="566">
        <f t="shared" si="3"/>
        <v>2.5</v>
      </c>
      <c r="S53" s="531">
        <f>SUM(P53*30)</f>
        <v>75</v>
      </c>
    </row>
    <row r="54" spans="1:25" ht="12.75" customHeight="1">
      <c r="A54" s="550">
        <f t="shared" si="5"/>
        <v>17</v>
      </c>
      <c r="B54" s="928">
        <v>33</v>
      </c>
      <c r="C54" s="930" t="s">
        <v>328</v>
      </c>
      <c r="D54" s="931"/>
      <c r="E54" s="557" t="s">
        <v>313</v>
      </c>
      <c r="F54" s="575"/>
      <c r="G54" s="575"/>
      <c r="H54" s="575"/>
      <c r="I54" s="575"/>
      <c r="J54" s="575"/>
      <c r="K54" s="575" t="s">
        <v>98</v>
      </c>
      <c r="L54" s="575"/>
      <c r="M54" s="575"/>
      <c r="N54" s="575"/>
      <c r="O54" s="575"/>
      <c r="P54" s="566">
        <f t="shared" si="3"/>
        <v>0</v>
      </c>
      <c r="Q54" s="531"/>
    </row>
    <row r="55" spans="1:25" ht="12.75" customHeight="1">
      <c r="A55" s="550">
        <f t="shared" si="5"/>
        <v>0</v>
      </c>
      <c r="B55" s="929"/>
      <c r="C55" s="932"/>
      <c r="D55" s="933"/>
      <c r="E55" s="557" t="s">
        <v>315</v>
      </c>
      <c r="F55" s="575"/>
      <c r="G55" s="575"/>
      <c r="H55" s="575"/>
      <c r="I55" s="575"/>
      <c r="J55" s="575"/>
      <c r="K55" s="575"/>
      <c r="L55" s="575"/>
      <c r="M55" s="575" t="s">
        <v>98</v>
      </c>
      <c r="N55" s="575"/>
      <c r="O55" s="575"/>
      <c r="P55" s="566">
        <f t="shared" si="3"/>
        <v>0</v>
      </c>
      <c r="Q55" s="531"/>
    </row>
    <row r="56" spans="1:25" ht="12.75" customHeight="1">
      <c r="B56" s="911" t="s">
        <v>99</v>
      </c>
      <c r="C56" s="912"/>
      <c r="D56" s="912"/>
      <c r="E56" s="913"/>
      <c r="F56" s="576">
        <f>SUM(F46:F53)</f>
        <v>6</v>
      </c>
      <c r="G56" s="576">
        <f t="shared" ref="G56:O56" si="8">SUM(G46:G53)</f>
        <v>6</v>
      </c>
      <c r="H56" s="576">
        <f t="shared" si="8"/>
        <v>6</v>
      </c>
      <c r="I56" s="576">
        <f t="shared" si="8"/>
        <v>6</v>
      </c>
      <c r="J56" s="576">
        <f t="shared" si="8"/>
        <v>6</v>
      </c>
      <c r="K56" s="576">
        <f t="shared" si="8"/>
        <v>6</v>
      </c>
      <c r="L56" s="576">
        <f t="shared" si="8"/>
        <v>5</v>
      </c>
      <c r="M56" s="576">
        <f t="shared" si="8"/>
        <v>5</v>
      </c>
      <c r="N56" s="576">
        <f t="shared" si="8"/>
        <v>3</v>
      </c>
      <c r="O56" s="576">
        <f t="shared" si="8"/>
        <v>7</v>
      </c>
      <c r="P56" s="577">
        <f t="shared" si="3"/>
        <v>28</v>
      </c>
      <c r="Q56" s="531"/>
    </row>
    <row r="57" spans="1:25" ht="12.75" customHeight="1">
      <c r="B57" s="897" t="s">
        <v>107</v>
      </c>
      <c r="C57" s="898"/>
      <c r="D57" s="898"/>
      <c r="E57" s="899"/>
      <c r="F57" s="578">
        <f t="shared" ref="F57:O57" si="9">SUM(F56,F45)</f>
        <v>11</v>
      </c>
      <c r="G57" s="578">
        <f t="shared" si="9"/>
        <v>11</v>
      </c>
      <c r="H57" s="578">
        <f t="shared" si="9"/>
        <v>13</v>
      </c>
      <c r="I57" s="578">
        <f t="shared" si="9"/>
        <v>13</v>
      </c>
      <c r="J57" s="578">
        <f t="shared" si="9"/>
        <v>12</v>
      </c>
      <c r="K57" s="578">
        <f t="shared" si="9"/>
        <v>12</v>
      </c>
      <c r="L57" s="578">
        <f t="shared" si="9"/>
        <v>13</v>
      </c>
      <c r="M57" s="578">
        <f t="shared" si="9"/>
        <v>13</v>
      </c>
      <c r="N57" s="578">
        <f t="shared" si="9"/>
        <v>7</v>
      </c>
      <c r="O57" s="578">
        <f t="shared" si="9"/>
        <v>7</v>
      </c>
      <c r="P57" s="579">
        <f t="shared" si="3"/>
        <v>56</v>
      </c>
      <c r="Q57" s="531"/>
    </row>
    <row r="58" spans="1:25" ht="12.75" customHeight="1">
      <c r="B58" s="900" t="s">
        <v>113</v>
      </c>
      <c r="C58" s="901"/>
      <c r="D58" s="901"/>
      <c r="E58" s="902"/>
      <c r="F58" s="580">
        <v>11</v>
      </c>
      <c r="G58" s="580">
        <v>11</v>
      </c>
      <c r="H58" s="580">
        <v>13</v>
      </c>
      <c r="I58" s="580">
        <v>13</v>
      </c>
      <c r="J58" s="580">
        <v>12</v>
      </c>
      <c r="K58" s="580">
        <v>12</v>
      </c>
      <c r="L58" s="580">
        <v>13</v>
      </c>
      <c r="M58" s="580">
        <v>13</v>
      </c>
      <c r="N58" s="578">
        <v>7</v>
      </c>
      <c r="O58" s="578">
        <v>7</v>
      </c>
      <c r="P58" s="579">
        <f>SUM(F58:M58)/2+N58</f>
        <v>56</v>
      </c>
      <c r="Q58" s="531"/>
      <c r="R58" s="512" t="s">
        <v>111</v>
      </c>
    </row>
    <row r="59" spans="1:25" ht="12.75" customHeight="1">
      <c r="B59" s="581" t="s">
        <v>115</v>
      </c>
      <c r="C59" s="582"/>
      <c r="D59" s="582"/>
      <c r="E59" s="583"/>
      <c r="F59" s="584"/>
      <c r="G59" s="526"/>
      <c r="H59" s="526"/>
      <c r="I59" s="526"/>
      <c r="J59" s="526"/>
      <c r="K59" s="526" t="s">
        <v>313</v>
      </c>
      <c r="L59" s="526"/>
      <c r="M59" s="526"/>
      <c r="N59" s="526" t="s">
        <v>315</v>
      </c>
      <c r="O59" s="526"/>
      <c r="P59" s="535">
        <f>COUNTA(F59:O59)</f>
        <v>2</v>
      </c>
      <c r="Q59" s="531"/>
    </row>
    <row r="60" spans="1:25" ht="12.75" customHeight="1">
      <c r="A60" s="514"/>
      <c r="B60" s="903" t="s">
        <v>329</v>
      </c>
      <c r="C60" s="904"/>
      <c r="D60" s="904"/>
      <c r="E60" s="905"/>
      <c r="F60" s="585">
        <f t="shared" ref="F60:O60" si="10">F28+F57</f>
        <v>35</v>
      </c>
      <c r="G60" s="585">
        <f t="shared" si="10"/>
        <v>35</v>
      </c>
      <c r="H60" s="585">
        <f t="shared" si="10"/>
        <v>35</v>
      </c>
      <c r="I60" s="585">
        <f t="shared" si="10"/>
        <v>35</v>
      </c>
      <c r="J60" s="585">
        <f t="shared" si="10"/>
        <v>33</v>
      </c>
      <c r="K60" s="585">
        <f t="shared" si="10"/>
        <v>33</v>
      </c>
      <c r="L60" s="585">
        <f t="shared" si="10"/>
        <v>32</v>
      </c>
      <c r="M60" s="585">
        <f t="shared" si="10"/>
        <v>32</v>
      </c>
      <c r="N60" s="585">
        <f t="shared" si="10"/>
        <v>24</v>
      </c>
      <c r="O60" s="585">
        <f t="shared" si="10"/>
        <v>24</v>
      </c>
      <c r="P60" s="586">
        <f>SUM(F60:O60)</f>
        <v>318</v>
      </c>
      <c r="Q60" s="531"/>
      <c r="R60" s="514"/>
      <c r="S60" s="514"/>
      <c r="T60" s="514"/>
      <c r="U60" s="514"/>
      <c r="V60" s="514"/>
      <c r="W60" s="514"/>
      <c r="X60" s="514"/>
      <c r="Y60" s="514"/>
    </row>
    <row r="61" spans="1:25" ht="29.25" customHeight="1">
      <c r="B61" s="906" t="s">
        <v>59</v>
      </c>
      <c r="C61" s="907"/>
      <c r="D61" s="907"/>
      <c r="E61" s="908"/>
      <c r="F61" s="585">
        <f t="shared" ref="F61:O61" si="11">F60+F32</f>
        <v>36</v>
      </c>
      <c r="G61" s="585">
        <f t="shared" si="11"/>
        <v>36</v>
      </c>
      <c r="H61" s="585">
        <f t="shared" si="11"/>
        <v>36</v>
      </c>
      <c r="I61" s="585">
        <f t="shared" si="11"/>
        <v>36</v>
      </c>
      <c r="J61" s="585">
        <f t="shared" si="11"/>
        <v>35</v>
      </c>
      <c r="K61" s="585">
        <f t="shared" si="11"/>
        <v>35</v>
      </c>
      <c r="L61" s="585">
        <f t="shared" si="11"/>
        <v>34</v>
      </c>
      <c r="M61" s="585">
        <f t="shared" si="11"/>
        <v>34</v>
      </c>
      <c r="N61" s="585">
        <f t="shared" si="11"/>
        <v>26</v>
      </c>
      <c r="O61" s="585">
        <f t="shared" si="11"/>
        <v>26</v>
      </c>
      <c r="P61" s="587">
        <f>SUM(F61:O61)/2</f>
        <v>167</v>
      </c>
      <c r="Q61" s="531"/>
    </row>
    <row r="62" spans="1:25" s="519" customFormat="1" ht="25.5" customHeight="1">
      <c r="B62" s="909"/>
      <c r="C62" s="910" t="s">
        <v>303</v>
      </c>
      <c r="D62" s="888" t="s">
        <v>117</v>
      </c>
      <c r="E62" s="889"/>
      <c r="F62" s="588">
        <v>1</v>
      </c>
      <c r="G62" s="588">
        <v>1</v>
      </c>
      <c r="H62" s="588">
        <v>1</v>
      </c>
      <c r="I62" s="588">
        <v>1</v>
      </c>
      <c r="J62" s="588"/>
      <c r="K62" s="588"/>
      <c r="L62" s="588"/>
      <c r="M62" s="588"/>
      <c r="N62" s="588">
        <v>2</v>
      </c>
      <c r="O62" s="588">
        <v>2</v>
      </c>
      <c r="P62" s="886">
        <f>SUM(F62:O63)/2</f>
        <v>4</v>
      </c>
      <c r="Q62" s="589"/>
    </row>
    <row r="63" spans="1:25" s="519" customFormat="1" ht="18.75" customHeight="1">
      <c r="B63" s="887"/>
      <c r="C63" s="887"/>
      <c r="D63" s="888" t="s">
        <v>39</v>
      </c>
      <c r="E63" s="889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887"/>
      <c r="Q63" s="589"/>
    </row>
    <row r="64" spans="1:25" ht="12.75" customHeight="1">
      <c r="B64" s="532">
        <v>1</v>
      </c>
      <c r="C64" s="590" t="s">
        <v>118</v>
      </c>
      <c r="D64" s="582"/>
      <c r="E64" s="583"/>
      <c r="F64" s="591">
        <v>2</v>
      </c>
      <c r="G64" s="591">
        <v>2</v>
      </c>
      <c r="H64" s="591">
        <v>2</v>
      </c>
      <c r="I64" s="591">
        <v>2</v>
      </c>
      <c r="J64" s="591">
        <v>2</v>
      </c>
      <c r="K64" s="591">
        <v>2</v>
      </c>
      <c r="L64" s="591">
        <v>2</v>
      </c>
      <c r="M64" s="591">
        <v>2</v>
      </c>
      <c r="N64" s="591">
        <v>2</v>
      </c>
      <c r="O64" s="591">
        <v>2</v>
      </c>
      <c r="P64" s="592" t="s">
        <v>139</v>
      </c>
      <c r="Q64" s="514"/>
    </row>
    <row r="65" spans="1:25" ht="12.75" customHeight="1">
      <c r="B65" s="532">
        <v>2</v>
      </c>
      <c r="C65" s="593" t="s">
        <v>120</v>
      </c>
      <c r="D65" s="582"/>
      <c r="E65" s="583"/>
      <c r="F65" s="594">
        <v>0.5</v>
      </c>
      <c r="G65" s="594"/>
      <c r="H65" s="594">
        <v>0.5</v>
      </c>
      <c r="I65" s="594"/>
      <c r="J65" s="594">
        <v>0.5</v>
      </c>
      <c r="K65" s="594"/>
      <c r="L65" s="594"/>
      <c r="M65" s="595"/>
      <c r="N65" s="595"/>
      <c r="O65" s="595"/>
      <c r="P65" s="592" t="s">
        <v>139</v>
      </c>
      <c r="Q65" s="514"/>
    </row>
    <row r="66" spans="1:25" ht="12.75" customHeight="1">
      <c r="B66" s="532">
        <v>3</v>
      </c>
      <c r="C66" s="593" t="s">
        <v>121</v>
      </c>
      <c r="D66" s="582"/>
      <c r="E66" s="583"/>
      <c r="F66" s="594"/>
      <c r="G66" s="594"/>
      <c r="H66" s="594"/>
      <c r="I66" s="594"/>
      <c r="J66" s="594"/>
      <c r="K66" s="594"/>
      <c r="L66" s="594"/>
      <c r="M66" s="595"/>
      <c r="N66" s="595"/>
      <c r="O66" s="595"/>
      <c r="P66" s="592" t="s">
        <v>139</v>
      </c>
      <c r="Q66" s="514"/>
    </row>
    <row r="67" spans="1:25" ht="12.75" customHeight="1">
      <c r="B67" s="532">
        <v>4</v>
      </c>
      <c r="C67" s="593" t="s">
        <v>122</v>
      </c>
      <c r="D67" s="582"/>
      <c r="E67" s="583"/>
      <c r="F67" s="594"/>
      <c r="G67" s="594"/>
      <c r="H67" s="594"/>
      <c r="I67" s="594"/>
      <c r="J67" s="594"/>
      <c r="K67" s="594"/>
      <c r="L67" s="594"/>
      <c r="M67" s="595"/>
      <c r="N67" s="595"/>
      <c r="O67" s="595"/>
      <c r="P67" s="592" t="s">
        <v>139</v>
      </c>
      <c r="Q67" s="514"/>
    </row>
    <row r="68" spans="1:25" ht="12.75" customHeight="1">
      <c r="B68" s="532">
        <v>5</v>
      </c>
      <c r="C68" s="593" t="s">
        <v>123</v>
      </c>
      <c r="D68" s="582"/>
      <c r="E68" s="583"/>
      <c r="F68" s="594"/>
      <c r="G68" s="594"/>
      <c r="H68" s="594"/>
      <c r="I68" s="594"/>
      <c r="J68" s="594"/>
      <c r="K68" s="594"/>
      <c r="L68" s="594"/>
      <c r="M68" s="595"/>
      <c r="N68" s="595"/>
      <c r="O68" s="595"/>
      <c r="P68" s="592" t="s">
        <v>139</v>
      </c>
      <c r="Q68" s="514"/>
    </row>
    <row r="69" spans="1:25" ht="12.75" customHeight="1">
      <c r="B69" s="532">
        <v>6</v>
      </c>
      <c r="C69" s="593" t="s">
        <v>124</v>
      </c>
      <c r="D69" s="582"/>
      <c r="E69" s="583"/>
      <c r="F69" s="594"/>
      <c r="G69" s="594"/>
      <c r="H69" s="594"/>
      <c r="I69" s="594"/>
      <c r="J69" s="594"/>
      <c r="K69" s="594"/>
      <c r="L69" s="594"/>
      <c r="M69" s="595"/>
      <c r="N69" s="595"/>
      <c r="O69" s="595"/>
      <c r="P69" s="592" t="s">
        <v>139</v>
      </c>
      <c r="Q69" s="514"/>
    </row>
    <row r="70" spans="1:25" ht="12.75" customHeight="1">
      <c r="B70" s="532">
        <v>7</v>
      </c>
      <c r="C70" s="593" t="s">
        <v>125</v>
      </c>
      <c r="D70" s="582"/>
      <c r="E70" s="583"/>
      <c r="F70" s="594"/>
      <c r="G70" s="594"/>
      <c r="H70" s="594"/>
      <c r="I70" s="594"/>
      <c r="J70" s="594"/>
      <c r="K70" s="594"/>
      <c r="L70" s="594"/>
      <c r="M70" s="595"/>
      <c r="N70" s="595"/>
      <c r="O70" s="595"/>
      <c r="P70" s="592" t="s">
        <v>139</v>
      </c>
      <c r="Q70" s="514"/>
    </row>
    <row r="71" spans="1:25" ht="12.75" customHeight="1">
      <c r="B71" s="596">
        <v>8</v>
      </c>
      <c r="C71" s="593" t="s">
        <v>126</v>
      </c>
      <c r="D71" s="582"/>
      <c r="E71" s="583"/>
      <c r="F71" s="594"/>
      <c r="G71" s="594"/>
      <c r="H71" s="594"/>
      <c r="I71" s="594"/>
      <c r="J71" s="594"/>
      <c r="K71" s="594"/>
      <c r="L71" s="594"/>
      <c r="M71" s="595"/>
      <c r="N71" s="595"/>
      <c r="O71" s="595"/>
      <c r="P71" s="592" t="s">
        <v>139</v>
      </c>
      <c r="Q71" s="514"/>
    </row>
    <row r="72" spans="1:25" ht="12.75" customHeight="1">
      <c r="B72" s="562">
        <v>9</v>
      </c>
      <c r="C72" s="597" t="s">
        <v>127</v>
      </c>
      <c r="D72" s="582"/>
      <c r="E72" s="583"/>
      <c r="F72" s="594" t="s">
        <v>128</v>
      </c>
      <c r="G72" s="598"/>
      <c r="H72" s="598"/>
      <c r="I72" s="598"/>
      <c r="J72" s="598"/>
      <c r="K72" s="598"/>
      <c r="L72" s="598"/>
      <c r="M72" s="599"/>
      <c r="N72" s="599"/>
      <c r="O72" s="595" t="s">
        <v>128</v>
      </c>
      <c r="P72" s="600" t="s">
        <v>139</v>
      </c>
      <c r="Q72" s="514"/>
    </row>
    <row r="73" spans="1:25" ht="12.75" customHeight="1">
      <c r="A73" s="601"/>
      <c r="B73" s="602">
        <v>10</v>
      </c>
      <c r="C73" s="603" t="s">
        <v>130</v>
      </c>
      <c r="D73" s="604"/>
      <c r="E73" s="604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600" t="s">
        <v>139</v>
      </c>
      <c r="Q73" s="601"/>
      <c r="R73" s="601"/>
      <c r="S73" s="601"/>
      <c r="T73" s="601"/>
      <c r="U73" s="601"/>
      <c r="V73" s="601"/>
      <c r="W73" s="601"/>
      <c r="X73" s="601"/>
      <c r="Y73" s="601"/>
    </row>
    <row r="74" spans="1:25" ht="12.75" customHeight="1">
      <c r="A74" s="601"/>
      <c r="B74" s="890" t="s">
        <v>131</v>
      </c>
      <c r="C74" s="890"/>
      <c r="D74" s="890"/>
      <c r="E74" s="890"/>
      <c r="F74" s="605">
        <f t="shared" ref="F74:O74" si="12">SUM(F61:F72)</f>
        <v>39.5</v>
      </c>
      <c r="G74" s="606">
        <f t="shared" si="12"/>
        <v>39</v>
      </c>
      <c r="H74" s="606">
        <f t="shared" si="12"/>
        <v>39.5</v>
      </c>
      <c r="I74" s="606">
        <f t="shared" si="12"/>
        <v>39</v>
      </c>
      <c r="J74" s="606">
        <f t="shared" si="12"/>
        <v>37.5</v>
      </c>
      <c r="K74" s="606">
        <f t="shared" si="12"/>
        <v>37</v>
      </c>
      <c r="L74" s="606">
        <f t="shared" si="12"/>
        <v>36</v>
      </c>
      <c r="M74" s="606">
        <f t="shared" si="12"/>
        <v>36</v>
      </c>
      <c r="N74" s="606">
        <f t="shared" si="12"/>
        <v>30</v>
      </c>
      <c r="O74" s="606">
        <f t="shared" si="12"/>
        <v>30</v>
      </c>
      <c r="P74" s="607">
        <f>SUM(F74:O74)</f>
        <v>363.5</v>
      </c>
      <c r="Q74" s="601"/>
      <c r="R74" s="601"/>
      <c r="S74" s="601"/>
      <c r="T74" s="601"/>
      <c r="U74" s="601"/>
      <c r="V74" s="601"/>
      <c r="W74" s="601"/>
      <c r="X74" s="601"/>
      <c r="Y74" s="601"/>
    </row>
    <row r="75" spans="1:25" ht="12.75" customHeight="1">
      <c r="A75" s="601"/>
      <c r="B75" s="608"/>
      <c r="C75" s="891" t="s">
        <v>228</v>
      </c>
      <c r="D75" s="892"/>
      <c r="E75" s="601"/>
      <c r="F75" s="601"/>
      <c r="G75" s="601"/>
      <c r="H75" s="601"/>
      <c r="I75" s="601"/>
      <c r="J75" s="601"/>
      <c r="K75" s="601"/>
      <c r="L75" s="601"/>
      <c r="M75" s="601"/>
      <c r="N75" s="601"/>
      <c r="O75" s="601"/>
      <c r="P75" s="601"/>
      <c r="Q75" s="601"/>
      <c r="R75" s="601"/>
      <c r="S75" s="601"/>
      <c r="T75" s="601"/>
      <c r="U75" s="601"/>
      <c r="V75" s="601"/>
      <c r="W75" s="601"/>
      <c r="X75" s="601"/>
      <c r="Y75" s="601"/>
    </row>
    <row r="76" spans="1:25" ht="12.75" customHeight="1">
      <c r="C76" s="601" t="s">
        <v>77</v>
      </c>
      <c r="D76" s="601"/>
      <c r="Q76" s="514"/>
    </row>
    <row r="77" spans="1:25" ht="12.75" customHeight="1">
      <c r="C77" s="512" t="s">
        <v>136</v>
      </c>
      <c r="F77" s="893" t="s">
        <v>78</v>
      </c>
      <c r="G77" s="894"/>
      <c r="H77" s="894"/>
      <c r="I77" s="894"/>
      <c r="J77" s="894"/>
      <c r="K77" s="894"/>
      <c r="L77" s="894"/>
      <c r="M77" s="894"/>
      <c r="N77" s="894"/>
      <c r="O77" s="895"/>
      <c r="Q77" s="514"/>
    </row>
    <row r="78" spans="1:25" ht="12.75" customHeight="1">
      <c r="E78" s="514"/>
      <c r="F78" s="896">
        <v>36</v>
      </c>
      <c r="G78" s="895"/>
      <c r="H78" s="896">
        <v>36</v>
      </c>
      <c r="I78" s="895"/>
      <c r="J78" s="896">
        <v>35</v>
      </c>
      <c r="K78" s="895"/>
      <c r="L78" s="896">
        <v>34</v>
      </c>
      <c r="M78" s="895"/>
      <c r="N78" s="896">
        <v>26</v>
      </c>
      <c r="O78" s="895"/>
      <c r="Q78" s="514"/>
    </row>
    <row r="79" spans="1:25" ht="12.75" customHeight="1">
      <c r="E79" s="514"/>
      <c r="F79" s="531"/>
      <c r="G79" s="531"/>
      <c r="H79" s="531"/>
      <c r="I79" s="531"/>
      <c r="J79" s="531"/>
      <c r="K79" s="531"/>
      <c r="L79" s="531"/>
      <c r="M79" s="531"/>
      <c r="N79" s="531"/>
      <c r="O79" s="531"/>
      <c r="Q79" s="514"/>
    </row>
    <row r="80" spans="1:25" ht="12.75" customHeight="1">
      <c r="E80" s="514"/>
      <c r="Q80" s="514"/>
    </row>
    <row r="81" spans="3:17" ht="12.75" customHeight="1">
      <c r="C81" s="515"/>
      <c r="D81" s="515"/>
      <c r="E81" s="514"/>
      <c r="Q81" s="514"/>
    </row>
    <row r="82" spans="3:17" ht="12.75" customHeight="1">
      <c r="C82" s="514"/>
      <c r="D82" s="514"/>
      <c r="E82" s="514"/>
      <c r="Q82" s="514"/>
    </row>
    <row r="83" spans="3:17" ht="12.75" customHeight="1">
      <c r="C83" s="514"/>
      <c r="D83" s="514"/>
      <c r="E83" s="514"/>
      <c r="Q83" s="514"/>
    </row>
    <row r="84" spans="3:17" ht="12.75" customHeight="1">
      <c r="C84" s="514"/>
      <c r="D84" s="514"/>
      <c r="Q84" s="514"/>
    </row>
    <row r="85" spans="3:17" ht="12.75" customHeight="1">
      <c r="C85" s="514"/>
      <c r="D85" s="514"/>
      <c r="Q85" s="514"/>
    </row>
    <row r="86" spans="3:17" ht="12.75" customHeight="1">
      <c r="C86" s="514"/>
      <c r="D86" s="514"/>
      <c r="Q86" s="514"/>
    </row>
    <row r="87" spans="3:17" ht="12.75" customHeight="1">
      <c r="C87" s="514"/>
      <c r="D87" s="514"/>
      <c r="Q87" s="514"/>
    </row>
    <row r="88" spans="3:17" ht="12.75" customHeight="1">
      <c r="C88" s="514"/>
      <c r="D88" s="514"/>
      <c r="Q88" s="514"/>
    </row>
    <row r="89" spans="3:17" ht="12.75" customHeight="1">
      <c r="C89" s="514"/>
      <c r="D89" s="514"/>
      <c r="Q89" s="514"/>
    </row>
    <row r="90" spans="3:17" ht="12.75" customHeight="1">
      <c r="C90" s="514"/>
      <c r="D90" s="514"/>
      <c r="Q90" s="514"/>
    </row>
    <row r="91" spans="3:17" ht="12.75" customHeight="1">
      <c r="C91" s="514"/>
      <c r="D91" s="514"/>
      <c r="Q91" s="514"/>
    </row>
    <row r="92" spans="3:17" ht="12.75" customHeight="1">
      <c r="Q92" s="514"/>
    </row>
    <row r="93" spans="3:17" ht="12.75" customHeight="1">
      <c r="Q93" s="514"/>
    </row>
    <row r="94" spans="3:17" ht="12.75" customHeight="1">
      <c r="Q94" s="514"/>
    </row>
    <row r="95" spans="3:17" ht="12.75" customHeight="1">
      <c r="Q95" s="514"/>
    </row>
    <row r="96" spans="3:17" ht="12.75" customHeight="1">
      <c r="Q96" s="514"/>
    </row>
    <row r="97" spans="17:17" ht="12.75" customHeight="1">
      <c r="Q97" s="514"/>
    </row>
    <row r="98" spans="17:17" ht="12.75" customHeight="1">
      <c r="Q98" s="514"/>
    </row>
    <row r="99" spans="17:17" ht="12.75" customHeight="1">
      <c r="Q99" s="514"/>
    </row>
    <row r="100" spans="17:17" ht="12.75" customHeight="1">
      <c r="Q100" s="514"/>
    </row>
    <row r="101" spans="17:17" ht="12.75" customHeight="1">
      <c r="Q101" s="514"/>
    </row>
    <row r="102" spans="17:17" ht="12.75" customHeight="1">
      <c r="Q102" s="514"/>
    </row>
    <row r="103" spans="17:17" ht="12.75" customHeight="1">
      <c r="Q103" s="514"/>
    </row>
    <row r="104" spans="17:17" ht="12.75" customHeight="1">
      <c r="Q104" s="514"/>
    </row>
    <row r="105" spans="17:17" ht="12.75" customHeight="1">
      <c r="Q105" s="514"/>
    </row>
    <row r="106" spans="17:17" ht="12.75" customHeight="1">
      <c r="Q106" s="514"/>
    </row>
    <row r="107" spans="17:17" ht="12.75" customHeight="1">
      <c r="Q107" s="514"/>
    </row>
    <row r="108" spans="17:17" ht="12.75" customHeight="1">
      <c r="Q108" s="514"/>
    </row>
    <row r="109" spans="17:17" ht="12.75" customHeight="1">
      <c r="Q109" s="514"/>
    </row>
    <row r="110" spans="17:17" ht="12.75" customHeight="1">
      <c r="Q110" s="514"/>
    </row>
    <row r="111" spans="17:17" ht="12.75" customHeight="1">
      <c r="Q111" s="514"/>
    </row>
    <row r="112" spans="17:17" ht="12.75" customHeight="1">
      <c r="Q112" s="514"/>
    </row>
    <row r="113" spans="17:17" ht="12.75" customHeight="1">
      <c r="Q113" s="514"/>
    </row>
    <row r="114" spans="17:17" ht="12.75" customHeight="1">
      <c r="Q114" s="514"/>
    </row>
    <row r="115" spans="17:17" ht="12.75" customHeight="1">
      <c r="Q115" s="514"/>
    </row>
    <row r="116" spans="17:17" ht="12.75" customHeight="1">
      <c r="Q116" s="514"/>
    </row>
    <row r="117" spans="17:17" ht="12.75" customHeight="1">
      <c r="Q117" s="514"/>
    </row>
    <row r="118" spans="17:17" ht="12.75" customHeight="1">
      <c r="Q118" s="514"/>
    </row>
    <row r="119" spans="17:17" ht="12.75" customHeight="1">
      <c r="Q119" s="514"/>
    </row>
    <row r="120" spans="17:17" ht="12.75" customHeight="1">
      <c r="Q120" s="514"/>
    </row>
    <row r="121" spans="17:17" ht="12.75" customHeight="1">
      <c r="Q121" s="514"/>
    </row>
    <row r="122" spans="17:17" ht="12.75" customHeight="1">
      <c r="Q122" s="514"/>
    </row>
    <row r="123" spans="17:17" ht="12.75" customHeight="1">
      <c r="Q123" s="514"/>
    </row>
    <row r="124" spans="17:17" ht="12.75" customHeight="1">
      <c r="Q124" s="514"/>
    </row>
    <row r="125" spans="17:17" ht="12.75" customHeight="1">
      <c r="Q125" s="514"/>
    </row>
    <row r="126" spans="17:17" ht="12.75" customHeight="1">
      <c r="Q126" s="514"/>
    </row>
    <row r="127" spans="17:17" ht="12.75" customHeight="1">
      <c r="Q127" s="514"/>
    </row>
    <row r="128" spans="17:17" ht="12.75" customHeight="1">
      <c r="Q128" s="514"/>
    </row>
    <row r="129" spans="17:17" ht="12.75" customHeight="1">
      <c r="Q129" s="514"/>
    </row>
    <row r="130" spans="17:17" ht="12.75" customHeight="1">
      <c r="Q130" s="514"/>
    </row>
    <row r="131" spans="17:17" ht="12.75" customHeight="1">
      <c r="Q131" s="514"/>
    </row>
    <row r="132" spans="17:17" ht="12.75" customHeight="1">
      <c r="Q132" s="514"/>
    </row>
    <row r="133" spans="17:17" ht="12.75" customHeight="1">
      <c r="Q133" s="514"/>
    </row>
    <row r="134" spans="17:17" ht="12.75" customHeight="1">
      <c r="Q134" s="514"/>
    </row>
    <row r="135" spans="17:17" ht="12.75" customHeight="1">
      <c r="Q135" s="514"/>
    </row>
    <row r="136" spans="17:17" ht="12.75" customHeight="1">
      <c r="Q136" s="514"/>
    </row>
    <row r="137" spans="17:17" ht="12.75" customHeight="1">
      <c r="Q137" s="514"/>
    </row>
    <row r="138" spans="17:17" ht="12.75" customHeight="1">
      <c r="Q138" s="514"/>
    </row>
    <row r="139" spans="17:17" ht="12.75" customHeight="1">
      <c r="Q139" s="514"/>
    </row>
    <row r="140" spans="17:17" ht="12.75" customHeight="1">
      <c r="Q140" s="514"/>
    </row>
    <row r="141" spans="17:17" ht="12.75" customHeight="1">
      <c r="Q141" s="514"/>
    </row>
    <row r="142" spans="17:17" ht="12.75" customHeight="1">
      <c r="Q142" s="514"/>
    </row>
    <row r="143" spans="17:17" ht="12.75" customHeight="1">
      <c r="Q143" s="514"/>
    </row>
    <row r="144" spans="17:17" ht="12.75" customHeight="1">
      <c r="Q144" s="514"/>
    </row>
    <row r="145" spans="17:17" ht="12.75" customHeight="1">
      <c r="Q145" s="514"/>
    </row>
    <row r="146" spans="17:17" ht="12.75" customHeight="1">
      <c r="Q146" s="514"/>
    </row>
    <row r="147" spans="17:17" ht="12.75" customHeight="1">
      <c r="Q147" s="514"/>
    </row>
    <row r="148" spans="17:17" ht="12.75" customHeight="1">
      <c r="Q148" s="514"/>
    </row>
    <row r="149" spans="17:17" ht="12.75" customHeight="1">
      <c r="Q149" s="514"/>
    </row>
    <row r="150" spans="17:17" ht="12.75" customHeight="1">
      <c r="Q150" s="514"/>
    </row>
    <row r="151" spans="17:17" ht="12.75" customHeight="1">
      <c r="Q151" s="514"/>
    </row>
    <row r="152" spans="17:17" ht="12.75" customHeight="1">
      <c r="Q152" s="514"/>
    </row>
    <row r="153" spans="17:17" ht="12.75" customHeight="1">
      <c r="Q153" s="514"/>
    </row>
    <row r="154" spans="17:17" ht="12.75" customHeight="1">
      <c r="Q154" s="514"/>
    </row>
    <row r="155" spans="17:17" ht="12.75" customHeight="1">
      <c r="Q155" s="514"/>
    </row>
    <row r="156" spans="17:17" ht="12.75" customHeight="1">
      <c r="Q156" s="514"/>
    </row>
    <row r="157" spans="17:17" ht="12.75" customHeight="1">
      <c r="Q157" s="514"/>
    </row>
    <row r="158" spans="17:17" ht="12.75" customHeight="1">
      <c r="Q158" s="514"/>
    </row>
    <row r="159" spans="17:17" ht="12.75" customHeight="1">
      <c r="Q159" s="514"/>
    </row>
    <row r="160" spans="17:17" ht="12.75" customHeight="1">
      <c r="Q160" s="514"/>
    </row>
    <row r="161" spans="17:17" ht="12.75" customHeight="1">
      <c r="Q161" s="514"/>
    </row>
    <row r="162" spans="17:17" ht="12.75" customHeight="1">
      <c r="Q162" s="514"/>
    </row>
    <row r="163" spans="17:17" ht="12.75" customHeight="1">
      <c r="Q163" s="514"/>
    </row>
    <row r="164" spans="17:17" ht="12.75" customHeight="1">
      <c r="Q164" s="514"/>
    </row>
    <row r="165" spans="17:17" ht="12.75" customHeight="1">
      <c r="Q165" s="514"/>
    </row>
    <row r="166" spans="17:17" ht="12.75" customHeight="1">
      <c r="Q166" s="514"/>
    </row>
    <row r="167" spans="17:17" ht="12.75" customHeight="1">
      <c r="Q167" s="514"/>
    </row>
    <row r="168" spans="17:17" ht="12.75" customHeight="1">
      <c r="Q168" s="514"/>
    </row>
    <row r="169" spans="17:17" ht="12.75" customHeight="1">
      <c r="Q169" s="514"/>
    </row>
    <row r="170" spans="17:17" ht="12.75" customHeight="1">
      <c r="Q170" s="514"/>
    </row>
    <row r="171" spans="17:17" ht="12.75" customHeight="1">
      <c r="Q171" s="514"/>
    </row>
    <row r="172" spans="17:17" ht="12.75" customHeight="1">
      <c r="Q172" s="514"/>
    </row>
    <row r="173" spans="17:17" ht="12.75" customHeight="1">
      <c r="Q173" s="514"/>
    </row>
    <row r="174" spans="17:17" ht="12.75" customHeight="1">
      <c r="Q174" s="514"/>
    </row>
    <row r="175" spans="17:17" ht="12.75" customHeight="1">
      <c r="Q175" s="514"/>
    </row>
    <row r="176" spans="17:17" ht="12.75" customHeight="1">
      <c r="Q176" s="514"/>
    </row>
    <row r="177" spans="17:17" ht="12.75" customHeight="1">
      <c r="Q177" s="514"/>
    </row>
    <row r="178" spans="17:17" ht="12.75" customHeight="1">
      <c r="Q178" s="514"/>
    </row>
    <row r="179" spans="17:17" ht="12.75" customHeight="1">
      <c r="Q179" s="514"/>
    </row>
    <row r="180" spans="17:17" ht="12.75" customHeight="1">
      <c r="Q180" s="514"/>
    </row>
    <row r="181" spans="17:17" ht="12.75" customHeight="1">
      <c r="Q181" s="514"/>
    </row>
    <row r="182" spans="17:17" ht="12.75" customHeight="1">
      <c r="Q182" s="514"/>
    </row>
    <row r="183" spans="17:17" ht="12.75" customHeight="1">
      <c r="Q183" s="514"/>
    </row>
    <row r="184" spans="17:17" ht="12.75" customHeight="1">
      <c r="Q184" s="514"/>
    </row>
    <row r="185" spans="17:17" ht="12.75" customHeight="1">
      <c r="Q185" s="514"/>
    </row>
    <row r="186" spans="17:17" ht="12.75" customHeight="1">
      <c r="Q186" s="514"/>
    </row>
    <row r="187" spans="17:17" ht="12.75" customHeight="1">
      <c r="Q187" s="514"/>
    </row>
    <row r="188" spans="17:17" ht="12.75" customHeight="1">
      <c r="Q188" s="514"/>
    </row>
    <row r="189" spans="17:17" ht="12.75" customHeight="1">
      <c r="Q189" s="514"/>
    </row>
    <row r="190" spans="17:17" ht="12.75" customHeight="1">
      <c r="Q190" s="514"/>
    </row>
    <row r="191" spans="17:17" ht="12.75" customHeight="1">
      <c r="Q191" s="514"/>
    </row>
    <row r="192" spans="17:17" ht="12.75" customHeight="1">
      <c r="Q192" s="514"/>
    </row>
    <row r="193" spans="17:17" ht="12.75" customHeight="1">
      <c r="Q193" s="514"/>
    </row>
    <row r="194" spans="17:17" ht="12.75" customHeight="1">
      <c r="Q194" s="514"/>
    </row>
    <row r="195" spans="17:17" ht="12.75" customHeight="1">
      <c r="Q195" s="514"/>
    </row>
    <row r="196" spans="17:17" ht="12.75" customHeight="1">
      <c r="Q196" s="514"/>
    </row>
    <row r="197" spans="17:17" ht="12.75" customHeight="1">
      <c r="Q197" s="514"/>
    </row>
    <row r="198" spans="17:17" ht="12.75" customHeight="1">
      <c r="Q198" s="514"/>
    </row>
    <row r="199" spans="17:17" ht="12.75" customHeight="1">
      <c r="Q199" s="514"/>
    </row>
    <row r="200" spans="17:17" ht="12.75" customHeight="1">
      <c r="Q200" s="514"/>
    </row>
    <row r="201" spans="17:17" ht="12.75" customHeight="1">
      <c r="Q201" s="514"/>
    </row>
    <row r="202" spans="17:17" ht="12.75" customHeight="1">
      <c r="Q202" s="514"/>
    </row>
    <row r="203" spans="17:17" ht="12.75" customHeight="1">
      <c r="Q203" s="514"/>
    </row>
    <row r="204" spans="17:17" ht="12.75" customHeight="1">
      <c r="Q204" s="514"/>
    </row>
    <row r="205" spans="17:17" ht="12.75" customHeight="1">
      <c r="Q205" s="514"/>
    </row>
    <row r="206" spans="17:17" ht="12.75" customHeight="1">
      <c r="Q206" s="514"/>
    </row>
    <row r="207" spans="17:17" ht="12.75" customHeight="1">
      <c r="Q207" s="514"/>
    </row>
    <row r="208" spans="17:17" ht="12.75" customHeight="1">
      <c r="Q208" s="514"/>
    </row>
    <row r="209" spans="17:17" ht="12.75" customHeight="1">
      <c r="Q209" s="514"/>
    </row>
    <row r="210" spans="17:17" ht="12.75" customHeight="1">
      <c r="Q210" s="514"/>
    </row>
    <row r="211" spans="17:17" ht="12.75" customHeight="1">
      <c r="Q211" s="514"/>
    </row>
    <row r="212" spans="17:17" ht="12.75" customHeight="1">
      <c r="Q212" s="514"/>
    </row>
    <row r="213" spans="17:17" ht="12.75" customHeight="1">
      <c r="Q213" s="514"/>
    </row>
    <row r="214" spans="17:17" ht="12.75" customHeight="1">
      <c r="Q214" s="514"/>
    </row>
    <row r="215" spans="17:17" ht="12.75" customHeight="1">
      <c r="Q215" s="514"/>
    </row>
    <row r="216" spans="17:17" ht="12.75" customHeight="1">
      <c r="Q216" s="514"/>
    </row>
    <row r="217" spans="17:17" ht="12.75" customHeight="1">
      <c r="Q217" s="514"/>
    </row>
    <row r="218" spans="17:17" ht="12.75" customHeight="1">
      <c r="Q218" s="514"/>
    </row>
    <row r="219" spans="17:17" ht="12.75" customHeight="1">
      <c r="Q219" s="514"/>
    </row>
    <row r="220" spans="17:17" ht="12.75" customHeight="1">
      <c r="Q220" s="514"/>
    </row>
    <row r="221" spans="17:17" ht="12.75" customHeight="1">
      <c r="Q221" s="514"/>
    </row>
    <row r="222" spans="17:17" ht="12.75" customHeight="1">
      <c r="Q222" s="514"/>
    </row>
    <row r="223" spans="17:17" ht="12.75" customHeight="1">
      <c r="Q223" s="514"/>
    </row>
    <row r="224" spans="17:17" ht="12.75" customHeight="1">
      <c r="Q224" s="514"/>
    </row>
    <row r="225" spans="17:17" ht="12.75" customHeight="1">
      <c r="Q225" s="514"/>
    </row>
    <row r="226" spans="17:17" ht="12.75" customHeight="1">
      <c r="Q226" s="514"/>
    </row>
    <row r="227" spans="17:17" ht="12.75" customHeight="1">
      <c r="Q227" s="514"/>
    </row>
    <row r="228" spans="17:17" ht="12.75" customHeight="1">
      <c r="Q228" s="514"/>
    </row>
    <row r="229" spans="17:17" ht="12.75" customHeight="1">
      <c r="Q229" s="514"/>
    </row>
    <row r="230" spans="17:17" ht="12.75" customHeight="1">
      <c r="Q230" s="514"/>
    </row>
    <row r="231" spans="17:17" ht="12.75" customHeight="1">
      <c r="Q231" s="514"/>
    </row>
    <row r="232" spans="17:17" ht="12.75" customHeight="1">
      <c r="Q232" s="514"/>
    </row>
    <row r="233" spans="17:17" ht="12.75" customHeight="1">
      <c r="Q233" s="514"/>
    </row>
    <row r="234" spans="17:17" ht="12.75" customHeight="1">
      <c r="Q234" s="514"/>
    </row>
    <row r="235" spans="17:17" ht="12.75" customHeight="1">
      <c r="Q235" s="514"/>
    </row>
    <row r="236" spans="17:17" ht="12.75" customHeight="1">
      <c r="Q236" s="514"/>
    </row>
    <row r="237" spans="17:17" ht="12.75" customHeight="1">
      <c r="Q237" s="514"/>
    </row>
    <row r="238" spans="17:17" ht="12.75" customHeight="1">
      <c r="Q238" s="514"/>
    </row>
    <row r="239" spans="17:17" ht="12.75" customHeight="1">
      <c r="Q239" s="514"/>
    </row>
    <row r="240" spans="17:17" ht="12.75" customHeight="1">
      <c r="Q240" s="514"/>
    </row>
    <row r="241" spans="17:17" ht="12.75" customHeight="1">
      <c r="Q241" s="514"/>
    </row>
    <row r="242" spans="17:17" ht="12.75" customHeight="1">
      <c r="Q242" s="514"/>
    </row>
    <row r="243" spans="17:17" ht="12.75" customHeight="1">
      <c r="Q243" s="514"/>
    </row>
    <row r="244" spans="17:17" ht="12.75" customHeight="1">
      <c r="Q244" s="514"/>
    </row>
    <row r="245" spans="17:17" ht="12.75" customHeight="1">
      <c r="Q245" s="514"/>
    </row>
    <row r="246" spans="17:17" ht="12.75" customHeight="1">
      <c r="Q246" s="514"/>
    </row>
    <row r="247" spans="17:17" ht="12.75" customHeight="1">
      <c r="Q247" s="514"/>
    </row>
    <row r="248" spans="17:17" ht="12.75" customHeight="1">
      <c r="Q248" s="514"/>
    </row>
    <row r="249" spans="17:17" ht="12.75" customHeight="1">
      <c r="Q249" s="514"/>
    </row>
    <row r="250" spans="17:17" ht="12.75" customHeight="1">
      <c r="Q250" s="514"/>
    </row>
    <row r="251" spans="17:17" ht="12.75" customHeight="1">
      <c r="Q251" s="514"/>
    </row>
    <row r="252" spans="17:17" ht="12.75" customHeight="1">
      <c r="Q252" s="514"/>
    </row>
    <row r="253" spans="17:17" ht="12.75" customHeight="1">
      <c r="Q253" s="514"/>
    </row>
    <row r="254" spans="17:17" ht="12.75" customHeight="1">
      <c r="Q254" s="514"/>
    </row>
    <row r="255" spans="17:17" ht="12.75" customHeight="1">
      <c r="Q255" s="514"/>
    </row>
    <row r="256" spans="17:17" ht="12.75" customHeight="1">
      <c r="Q256" s="514"/>
    </row>
    <row r="257" spans="17:17" ht="12.75" customHeight="1">
      <c r="Q257" s="514"/>
    </row>
    <row r="258" spans="17:17" ht="12.75" customHeight="1">
      <c r="Q258" s="514"/>
    </row>
    <row r="259" spans="17:17" ht="12.75" customHeight="1">
      <c r="Q259" s="514"/>
    </row>
    <row r="260" spans="17:17" ht="12.75" customHeight="1">
      <c r="Q260" s="514"/>
    </row>
    <row r="261" spans="17:17" ht="12.75" customHeight="1">
      <c r="Q261" s="514"/>
    </row>
    <row r="262" spans="17:17" ht="12.75" customHeight="1">
      <c r="Q262" s="514"/>
    </row>
    <row r="263" spans="17:17" ht="12.75" customHeight="1">
      <c r="Q263" s="514"/>
    </row>
    <row r="264" spans="17:17" ht="12.75" customHeight="1">
      <c r="Q264" s="514"/>
    </row>
    <row r="265" spans="17:17" ht="12.75" customHeight="1">
      <c r="Q265" s="514"/>
    </row>
    <row r="266" spans="17:17" ht="12.75" customHeight="1">
      <c r="Q266" s="514"/>
    </row>
    <row r="267" spans="17:17" ht="12.75" customHeight="1">
      <c r="Q267" s="514"/>
    </row>
    <row r="268" spans="17:17" ht="12.75" customHeight="1">
      <c r="Q268" s="514"/>
    </row>
    <row r="269" spans="17:17" ht="12.75" customHeight="1">
      <c r="Q269" s="514"/>
    </row>
    <row r="270" spans="17:17" ht="12.75" customHeight="1">
      <c r="Q270" s="514"/>
    </row>
    <row r="271" spans="17:17" ht="12.75" customHeight="1">
      <c r="Q271" s="514"/>
    </row>
    <row r="272" spans="17:17" ht="12.75" customHeight="1">
      <c r="Q272" s="514"/>
    </row>
    <row r="273" spans="17:17" ht="12.75" customHeight="1">
      <c r="Q273" s="514"/>
    </row>
    <row r="274" spans="17:17" ht="12.75" customHeight="1">
      <c r="Q274" s="514"/>
    </row>
    <row r="275" spans="17:17" ht="12.75" customHeight="1">
      <c r="Q275" s="514"/>
    </row>
    <row r="276" spans="17:17" ht="12.75" customHeight="1">
      <c r="Q276" s="514"/>
    </row>
    <row r="277" spans="17:17" ht="12.75" customHeight="1">
      <c r="Q277" s="514"/>
    </row>
    <row r="278" spans="17:17" ht="12.75" customHeight="1">
      <c r="Q278" s="514"/>
    </row>
    <row r="279" spans="17:17" ht="12.75" customHeight="1">
      <c r="Q279" s="514"/>
    </row>
    <row r="280" spans="17:17" ht="12.75" customHeight="1">
      <c r="Q280" s="514"/>
    </row>
    <row r="281" spans="17:17" ht="12.75" customHeight="1">
      <c r="Q281" s="514"/>
    </row>
    <row r="282" spans="17:17" ht="12.75" customHeight="1">
      <c r="Q282" s="514"/>
    </row>
    <row r="283" spans="17:17" ht="12.75" customHeight="1">
      <c r="Q283" s="514"/>
    </row>
    <row r="284" spans="17:17" ht="12.75" customHeight="1">
      <c r="Q284" s="514"/>
    </row>
    <row r="285" spans="17:17" ht="12.75" customHeight="1">
      <c r="Q285" s="514"/>
    </row>
    <row r="286" spans="17:17" ht="12.75" customHeight="1">
      <c r="Q286" s="514"/>
    </row>
    <row r="287" spans="17:17" ht="12.75" customHeight="1">
      <c r="Q287" s="514"/>
    </row>
    <row r="288" spans="17:17" ht="12.75" customHeight="1">
      <c r="Q288" s="514"/>
    </row>
    <row r="289" spans="17:17" ht="12.75" customHeight="1">
      <c r="Q289" s="514"/>
    </row>
    <row r="290" spans="17:17" ht="12.75" customHeight="1">
      <c r="Q290" s="514"/>
    </row>
    <row r="291" spans="17:17" ht="15.75" customHeight="1"/>
    <row r="292" spans="17:17" ht="15.75" customHeight="1"/>
    <row r="293" spans="17:17" ht="15.75" customHeight="1"/>
    <row r="294" spans="17:17" ht="15.75" customHeight="1"/>
    <row r="295" spans="17:17" ht="15.75" customHeight="1"/>
    <row r="296" spans="17:17" ht="15.75" customHeight="1"/>
    <row r="297" spans="17:17" ht="15.75" customHeight="1"/>
    <row r="298" spans="17:17" ht="15.75" customHeight="1"/>
    <row r="299" spans="17:17" ht="15.75" customHeight="1"/>
    <row r="300" spans="17:17" ht="15.75" customHeight="1"/>
    <row r="301" spans="17:17" ht="15.75" customHeight="1"/>
    <row r="302" spans="17:17" ht="15.75" customHeight="1"/>
    <row r="303" spans="17:17" ht="15.75" customHeight="1"/>
    <row r="304" spans="17:1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0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Q19:Q22"/>
    <mergeCell ref="C24:D24"/>
    <mergeCell ref="C42:D42"/>
    <mergeCell ref="B29:P29"/>
    <mergeCell ref="B32:E32"/>
    <mergeCell ref="B33:B34"/>
    <mergeCell ref="C33:D34"/>
    <mergeCell ref="B35:B36"/>
    <mergeCell ref="C35:D36"/>
    <mergeCell ref="B37:B38"/>
    <mergeCell ref="C37:D38"/>
    <mergeCell ref="C39:D39"/>
    <mergeCell ref="C40:D40"/>
    <mergeCell ref="C41:D41"/>
    <mergeCell ref="B56:E56"/>
    <mergeCell ref="C43:D43"/>
    <mergeCell ref="C44:D44"/>
    <mergeCell ref="C46:D46"/>
    <mergeCell ref="C47:D47"/>
    <mergeCell ref="C48:D48"/>
    <mergeCell ref="C49:D49"/>
    <mergeCell ref="B50:B51"/>
    <mergeCell ref="C50:D51"/>
    <mergeCell ref="C53:D53"/>
    <mergeCell ref="B54:B55"/>
    <mergeCell ref="C54:D55"/>
    <mergeCell ref="C52:D52"/>
    <mergeCell ref="B57:E57"/>
    <mergeCell ref="B58:E58"/>
    <mergeCell ref="B60:E60"/>
    <mergeCell ref="B61:E61"/>
    <mergeCell ref="B62:B63"/>
    <mergeCell ref="C62:C63"/>
    <mergeCell ref="D62:E62"/>
    <mergeCell ref="F78:G78"/>
    <mergeCell ref="H78:I78"/>
    <mergeCell ref="J78:K78"/>
    <mergeCell ref="L78:M78"/>
    <mergeCell ref="N78:O78"/>
    <mergeCell ref="P62:P63"/>
    <mergeCell ref="D63:E63"/>
    <mergeCell ref="B74:E74"/>
    <mergeCell ref="C75:D75"/>
    <mergeCell ref="F77:O77"/>
  </mergeCells>
  <conditionalFormatting sqref="E80 C83:D83">
    <cfRule type="cellIs" dxfId="134" priority="1" operator="greaterThan">
      <formula>0</formula>
    </cfRule>
  </conditionalFormatting>
  <conditionalFormatting sqref="V13">
    <cfRule type="cellIs" dxfId="133" priority="2" operator="lessThan">
      <formula>$U$13</formula>
    </cfRule>
  </conditionalFormatting>
  <conditionalFormatting sqref="V14">
    <cfRule type="cellIs" dxfId="132" priority="3" operator="lessThan">
      <formula>$U$14</formula>
    </cfRule>
  </conditionalFormatting>
  <conditionalFormatting sqref="V16">
    <cfRule type="cellIs" dxfId="131" priority="4" operator="lessThan">
      <formula>$U$16</formula>
    </cfRule>
  </conditionalFormatting>
  <conditionalFormatting sqref="F56:O56">
    <cfRule type="cellIs" dxfId="130" priority="5" operator="lessThan">
      <formula>$F$45/2</formula>
    </cfRule>
  </conditionalFormatting>
  <conditionalFormatting sqref="P59">
    <cfRule type="cellIs" dxfId="129" priority="6" operator="lessThan">
      <formula>#REF!</formula>
    </cfRule>
  </conditionalFormatting>
  <conditionalFormatting sqref="P59">
    <cfRule type="cellIs" dxfId="128" priority="7" operator="greaterThan">
      <formula>#REF!</formula>
    </cfRule>
  </conditionalFormatting>
  <conditionalFormatting sqref="F61">
    <cfRule type="cellIs" dxfId="127" priority="8" operator="lessThan">
      <formula>$F$78</formula>
    </cfRule>
  </conditionalFormatting>
  <conditionalFormatting sqref="F61">
    <cfRule type="cellIs" dxfId="126" priority="9" operator="greaterThan">
      <formula>$F$78</formula>
    </cfRule>
  </conditionalFormatting>
  <conditionalFormatting sqref="G61">
    <cfRule type="cellIs" dxfId="125" priority="10" operator="lessThan">
      <formula>$F$78</formula>
    </cfRule>
  </conditionalFormatting>
  <conditionalFormatting sqref="G61">
    <cfRule type="cellIs" dxfId="124" priority="11" operator="greaterThan">
      <formula>$F$78</formula>
    </cfRule>
  </conditionalFormatting>
  <conditionalFormatting sqref="H78">
    <cfRule type="cellIs" dxfId="123" priority="12" operator="greaterThan">
      <formula>$H$78</formula>
    </cfRule>
  </conditionalFormatting>
  <conditionalFormatting sqref="H61">
    <cfRule type="cellIs" dxfId="122" priority="13" operator="lessThan">
      <formula>$H$78</formula>
    </cfRule>
  </conditionalFormatting>
  <conditionalFormatting sqref="H61">
    <cfRule type="cellIs" dxfId="121" priority="14" operator="greaterThan">
      <formula>$H$78</formula>
    </cfRule>
  </conditionalFormatting>
  <conditionalFormatting sqref="I61">
    <cfRule type="cellIs" dxfId="120" priority="15" operator="lessThan">
      <formula>$H$78</formula>
    </cfRule>
  </conditionalFormatting>
  <conditionalFormatting sqref="I61">
    <cfRule type="cellIs" dxfId="119" priority="16" operator="greaterThan">
      <formula>$H$78</formula>
    </cfRule>
  </conditionalFormatting>
  <conditionalFormatting sqref="J61">
    <cfRule type="cellIs" dxfId="118" priority="17" operator="lessThan">
      <formula>$J$78</formula>
    </cfRule>
  </conditionalFormatting>
  <conditionalFormatting sqref="J61">
    <cfRule type="cellIs" dxfId="117" priority="18" operator="greaterThan">
      <formula>$J$78</formula>
    </cfRule>
  </conditionalFormatting>
  <conditionalFormatting sqref="K61">
    <cfRule type="cellIs" dxfId="116" priority="19" operator="lessThan">
      <formula>$J$78</formula>
    </cfRule>
  </conditionalFormatting>
  <conditionalFormatting sqref="K61">
    <cfRule type="cellIs" dxfId="115" priority="20" operator="greaterThan">
      <formula>$J$78</formula>
    </cfRule>
  </conditionalFormatting>
  <conditionalFormatting sqref="L61">
    <cfRule type="cellIs" dxfId="114" priority="21" operator="lessThan">
      <formula>$L$78</formula>
    </cfRule>
  </conditionalFormatting>
  <conditionalFormatting sqref="L61">
    <cfRule type="cellIs" dxfId="113" priority="22" operator="greaterThan">
      <formula>$L$78</formula>
    </cfRule>
  </conditionalFormatting>
  <conditionalFormatting sqref="M61">
    <cfRule type="cellIs" dxfId="112" priority="23" operator="lessThan">
      <formula>$L$78</formula>
    </cfRule>
  </conditionalFormatting>
  <conditionalFormatting sqref="M61">
    <cfRule type="cellIs" dxfId="111" priority="24" operator="greaterThan">
      <formula>$L$78</formula>
    </cfRule>
  </conditionalFormatting>
  <conditionalFormatting sqref="N61">
    <cfRule type="cellIs" dxfId="110" priority="25" operator="lessThan">
      <formula>$N$78</formula>
    </cfRule>
  </conditionalFormatting>
  <conditionalFormatting sqref="N61">
    <cfRule type="cellIs" dxfId="109" priority="26" operator="greaterThan">
      <formula>$N$78</formula>
    </cfRule>
  </conditionalFormatting>
  <conditionalFormatting sqref="O61">
    <cfRule type="cellIs" dxfId="108" priority="27" operator="lessThan">
      <formula>$N$78</formula>
    </cfRule>
  </conditionalFormatting>
  <conditionalFormatting sqref="O61">
    <cfRule type="cellIs" dxfId="107" priority="28" operator="greaterThan">
      <formula>$N$78</formula>
    </cfRule>
  </conditionalFormatting>
  <conditionalFormatting sqref="N58:O58">
    <cfRule type="cellIs" dxfId="106" priority="29" operator="lessThan">
      <formula>#REF!</formula>
    </cfRule>
  </conditionalFormatting>
  <conditionalFormatting sqref="N58:O58">
    <cfRule type="cellIs" dxfId="105" priority="30" operator="greaterThan">
      <formula>#REF!</formula>
    </cfRule>
  </conditionalFormatting>
  <conditionalFormatting sqref="H57">
    <cfRule type="cellIs" dxfId="104" priority="31" operator="lessThan">
      <formula>$H$58</formula>
    </cfRule>
  </conditionalFormatting>
  <conditionalFormatting sqref="H57">
    <cfRule type="cellIs" dxfId="103" priority="32" operator="greaterThan">
      <formula>$H$58</formula>
    </cfRule>
  </conditionalFormatting>
  <conditionalFormatting sqref="I57">
    <cfRule type="cellIs" dxfId="102" priority="33" operator="lessThan">
      <formula>$I$58</formula>
    </cfRule>
  </conditionalFormatting>
  <conditionalFormatting sqref="I57">
    <cfRule type="cellIs" dxfId="101" priority="34" operator="greaterThan">
      <formula>$I$58</formula>
    </cfRule>
  </conditionalFormatting>
  <conditionalFormatting sqref="J57">
    <cfRule type="cellIs" dxfId="100" priority="35" operator="lessThan">
      <formula>$J$58</formula>
    </cfRule>
  </conditionalFormatting>
  <conditionalFormatting sqref="J57">
    <cfRule type="cellIs" dxfId="99" priority="36" operator="greaterThan">
      <formula>$J$58</formula>
    </cfRule>
  </conditionalFormatting>
  <conditionalFormatting sqref="K57">
    <cfRule type="cellIs" dxfId="98" priority="37" operator="lessThan">
      <formula>$K$58</formula>
    </cfRule>
  </conditionalFormatting>
  <conditionalFormatting sqref="K57">
    <cfRule type="cellIs" dxfId="97" priority="38" operator="greaterThan">
      <formula>$K$58</formula>
    </cfRule>
  </conditionalFormatting>
  <conditionalFormatting sqref="L57">
    <cfRule type="cellIs" dxfId="96" priority="39" operator="lessThan">
      <formula>$L$58</formula>
    </cfRule>
  </conditionalFormatting>
  <conditionalFormatting sqref="L57">
    <cfRule type="cellIs" dxfId="95" priority="40" operator="greaterThan">
      <formula>$L$58</formula>
    </cfRule>
  </conditionalFormatting>
  <conditionalFormatting sqref="M57">
    <cfRule type="cellIs" dxfId="94" priority="41" operator="lessThan">
      <formula>$M$58</formula>
    </cfRule>
  </conditionalFormatting>
  <conditionalFormatting sqref="M57">
    <cfRule type="cellIs" dxfId="93" priority="42" operator="greaterThan">
      <formula>$M$58</formula>
    </cfRule>
  </conditionalFormatting>
  <conditionalFormatting sqref="N57">
    <cfRule type="cellIs" dxfId="92" priority="43" operator="lessThan">
      <formula>$N$58</formula>
    </cfRule>
  </conditionalFormatting>
  <conditionalFormatting sqref="N57">
    <cfRule type="cellIs" dxfId="91" priority="44" operator="greaterThan">
      <formula>$N$58</formula>
    </cfRule>
  </conditionalFormatting>
  <conditionalFormatting sqref="O57">
    <cfRule type="cellIs" dxfId="90" priority="45" operator="lessThan">
      <formula>$O$58</formula>
    </cfRule>
  </conditionalFormatting>
  <conditionalFormatting sqref="O57">
    <cfRule type="cellIs" dxfId="89" priority="46" operator="greaterThan">
      <formula>$O$58</formula>
    </cfRule>
  </conditionalFormatting>
  <dataValidations count="4">
    <dataValidation type="list" allowBlank="1" showErrorMessage="1" sqref="D31">
      <formula1>$Y$13:$Y$16</formula1>
    </dataValidation>
    <dataValidation type="list" allowBlank="1" showErrorMessage="1" sqref="E33:E44 F59:O59 E46:E55">
      <formula1>$T$13:$T$16</formula1>
    </dataValidation>
    <dataValidation type="list" allowBlank="1" showErrorMessage="1" sqref="C30:C31">
      <formula1>$Y$12:$Y$20</formula1>
    </dataValidation>
    <dataValidation type="list" allowBlank="1" showErrorMessage="1" sqref="D30 D13:D14">
      <formula1>$T$21:$T$23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0" zoomScaleNormal="70" workbookViewId="0">
      <pane ySplit="11" topLeftCell="A12" activePane="bottomLeft" state="frozen"/>
      <selection pane="bottomLeft" activeCell="F1" sqref="F1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9" style="292" customWidth="1"/>
    <col min="5" max="5" width="12.21875" style="292" customWidth="1"/>
    <col min="6" max="9" width="5.77734375" style="292" customWidth="1"/>
    <col min="10" max="10" width="5.44140625" style="292" customWidth="1"/>
    <col min="11" max="11" width="7.44140625" style="292" customWidth="1"/>
    <col min="12" max="12" width="5.5546875" style="292" customWidth="1"/>
    <col min="13" max="13" width="5.77734375" style="292" customWidth="1"/>
    <col min="14" max="14" width="7.5546875" style="292" customWidth="1"/>
    <col min="15" max="15" width="5.77734375" style="292" customWidth="1"/>
    <col min="16" max="16" width="18.77734375" style="292" customWidth="1"/>
    <col min="17" max="17" width="5.5546875" style="292" customWidth="1"/>
    <col min="18" max="19" width="8.777343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16384" width="14.44140625" style="292"/>
  </cols>
  <sheetData>
    <row r="1" spans="1:25" ht="25.5" customHeight="1">
      <c r="B1" s="291" t="s">
        <v>1</v>
      </c>
      <c r="Q1" s="290"/>
    </row>
    <row r="2" spans="1:25" ht="12.75" customHeight="1">
      <c r="B2" s="467" t="s">
        <v>291</v>
      </c>
      <c r="C2" s="467"/>
      <c r="D2" s="468"/>
      <c r="E2" s="293"/>
      <c r="L2" s="293"/>
      <c r="M2" s="293"/>
      <c r="N2" s="293"/>
      <c r="O2" s="293"/>
      <c r="Q2" s="290"/>
    </row>
    <row r="3" spans="1:25" ht="12.75" customHeight="1">
      <c r="B3" s="294" t="s">
        <v>15</v>
      </c>
      <c r="L3" s="295"/>
      <c r="M3" s="295"/>
      <c r="N3" s="295"/>
      <c r="Q3" s="290"/>
    </row>
    <row r="4" spans="1:25" ht="12.75" customHeight="1">
      <c r="B4" s="294" t="s">
        <v>16</v>
      </c>
      <c r="L4" s="295"/>
      <c r="M4" s="295"/>
      <c r="N4" s="295"/>
      <c r="Q4" s="290"/>
    </row>
    <row r="5" spans="1:25" ht="12.75" customHeight="1">
      <c r="B5" s="294" t="s">
        <v>17</v>
      </c>
      <c r="D5" s="293" t="str">
        <f>IF($C$30=0," ",$C$30)</f>
        <v>język obcy nowożytny</v>
      </c>
      <c r="H5" s="293" t="str">
        <f>IF(C31=0," ",C31)</f>
        <v>matematyka</v>
      </c>
      <c r="L5" s="295"/>
      <c r="M5" s="295"/>
      <c r="N5" s="295"/>
      <c r="Q5" s="290"/>
    </row>
    <row r="6" spans="1:25" ht="12.75" customHeight="1">
      <c r="B6" s="294" t="s">
        <v>22</v>
      </c>
      <c r="D6" s="293"/>
      <c r="H6" s="293"/>
      <c r="L6" s="295"/>
      <c r="M6" s="295"/>
      <c r="N6" s="295"/>
      <c r="Q6" s="290"/>
    </row>
    <row r="7" spans="1:25" ht="12.75" customHeight="1">
      <c r="B7" s="294"/>
      <c r="C7" s="296" t="s">
        <v>292</v>
      </c>
      <c r="D7" s="297" t="s">
        <v>293</v>
      </c>
      <c r="H7" s="293"/>
      <c r="L7" s="295"/>
      <c r="M7" s="295"/>
      <c r="N7" s="295"/>
      <c r="Q7" s="290"/>
    </row>
    <row r="8" spans="1:25" ht="12.75" customHeight="1">
      <c r="B8" s="294"/>
      <c r="C8" s="296" t="s">
        <v>294</v>
      </c>
      <c r="D8" s="297" t="s">
        <v>295</v>
      </c>
      <c r="H8" s="293"/>
      <c r="L8" s="295"/>
      <c r="M8" s="295"/>
      <c r="N8" s="295"/>
      <c r="Q8" s="290"/>
    </row>
    <row r="9" spans="1:25" ht="12.75" customHeight="1">
      <c r="Q9" s="290"/>
    </row>
    <row r="10" spans="1:25" ht="24.75" customHeight="1">
      <c r="B10" s="810" t="s">
        <v>4</v>
      </c>
      <c r="C10" s="811" t="s">
        <v>5</v>
      </c>
      <c r="D10" s="298"/>
      <c r="E10" s="813"/>
      <c r="F10" s="827" t="s">
        <v>6</v>
      </c>
      <c r="G10" s="796"/>
      <c r="H10" s="796"/>
      <c r="I10" s="796"/>
      <c r="J10" s="796"/>
      <c r="K10" s="796"/>
      <c r="L10" s="796"/>
      <c r="M10" s="796"/>
      <c r="N10" s="796"/>
      <c r="O10" s="797"/>
      <c r="P10" s="828" t="s">
        <v>44</v>
      </c>
      <c r="Q10" s="299"/>
      <c r="X10" s="802" t="s">
        <v>7</v>
      </c>
      <c r="Y10" s="797"/>
    </row>
    <row r="11" spans="1:25" ht="25.5" customHeight="1">
      <c r="B11" s="809"/>
      <c r="C11" s="812"/>
      <c r="D11" s="300"/>
      <c r="E11" s="814"/>
      <c r="F11" s="827" t="s">
        <v>8</v>
      </c>
      <c r="G11" s="797"/>
      <c r="H11" s="827" t="s">
        <v>9</v>
      </c>
      <c r="I11" s="797"/>
      <c r="J11" s="827" t="s">
        <v>10</v>
      </c>
      <c r="K11" s="797"/>
      <c r="L11" s="827" t="s">
        <v>11</v>
      </c>
      <c r="M11" s="797"/>
      <c r="N11" s="829" t="s">
        <v>45</v>
      </c>
      <c r="O11" s="797"/>
      <c r="P11" s="809"/>
      <c r="Q11" s="299"/>
      <c r="S11" s="802" t="s">
        <v>46</v>
      </c>
      <c r="T11" s="796"/>
      <c r="U11" s="796"/>
      <c r="V11" s="797"/>
      <c r="X11" s="301" t="s">
        <v>47</v>
      </c>
      <c r="Y11" s="302" t="s">
        <v>48</v>
      </c>
    </row>
    <row r="12" spans="1:25" ht="12.75" customHeight="1">
      <c r="A12" s="303"/>
      <c r="B12" s="443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S12" s="311"/>
      <c r="T12" s="311" t="s">
        <v>50</v>
      </c>
      <c r="U12" s="311" t="s">
        <v>51</v>
      </c>
      <c r="V12" s="311" t="s">
        <v>52</v>
      </c>
      <c r="X12" s="311"/>
      <c r="Y12" s="311"/>
    </row>
    <row r="13" spans="1:25" ht="12.75" customHeight="1">
      <c r="A13" s="303"/>
      <c r="B13" s="443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5">
        <f>SUM(P13:P14)</f>
        <v>20</v>
      </c>
      <c r="S13" s="311" t="s">
        <v>55</v>
      </c>
      <c r="T13" s="447" t="s">
        <v>292</v>
      </c>
      <c r="U13" s="314">
        <v>650</v>
      </c>
      <c r="V13" s="314" t="e">
        <f>SUMIF($E$33:$E$40,$T13,#REF!)+SUMIF($E$42:$E$47,$T13,#REF!)</f>
        <v>#REF!</v>
      </c>
      <c r="X13" s="311" t="s">
        <v>14</v>
      </c>
      <c r="Y13" s="311" t="s">
        <v>24</v>
      </c>
    </row>
    <row r="14" spans="1:25" ht="12.75" customHeight="1">
      <c r="A14" s="303"/>
      <c r="B14" s="443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09"/>
      <c r="S14" s="311" t="s">
        <v>58</v>
      </c>
      <c r="T14" s="447" t="s">
        <v>294</v>
      </c>
      <c r="U14" s="314">
        <v>450</v>
      </c>
      <c r="V14" s="314" t="e">
        <f>SUMIF($E$33:$E$40,$T14,#REF!)+SUMIF($E$42:$E$47,$T14,#REF!)</f>
        <v>#REF!</v>
      </c>
      <c r="X14" s="311" t="s">
        <v>29</v>
      </c>
      <c r="Y14" s="311" t="s">
        <v>26</v>
      </c>
    </row>
    <row r="15" spans="1:25" ht="12.75" customHeight="1">
      <c r="A15" s="303"/>
      <c r="B15" s="443">
        <v>4</v>
      </c>
      <c r="C15" s="718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S15" s="1071" t="s">
        <v>147</v>
      </c>
      <c r="T15" s="1072" t="s">
        <v>354</v>
      </c>
      <c r="U15" s="1071"/>
      <c r="X15" s="311" t="s">
        <v>30</v>
      </c>
      <c r="Y15" s="311" t="s">
        <v>31</v>
      </c>
    </row>
    <row r="16" spans="1:25" ht="12.75" customHeight="1">
      <c r="A16" s="303"/>
      <c r="B16" s="443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S16" s="448"/>
      <c r="T16" s="449"/>
      <c r="U16" s="310"/>
      <c r="V16" s="310"/>
      <c r="X16" s="311" t="s">
        <v>33</v>
      </c>
      <c r="Y16" s="311" t="s">
        <v>34</v>
      </c>
    </row>
    <row r="17" spans="1:25" ht="12.75" customHeight="1">
      <c r="A17" s="303"/>
      <c r="B17" s="443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X17" s="311" t="s">
        <v>35</v>
      </c>
      <c r="Y17" s="311" t="s">
        <v>36</v>
      </c>
    </row>
    <row r="18" spans="1:25" ht="12.75" customHeight="1">
      <c r="A18" s="303"/>
      <c r="B18" s="443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309">
        <f t="shared" si="0"/>
        <v>2</v>
      </c>
      <c r="Q18" s="310"/>
      <c r="X18" s="311" t="s">
        <v>37</v>
      </c>
      <c r="Y18" s="311" t="s">
        <v>38</v>
      </c>
    </row>
    <row r="19" spans="1:25" ht="12.75" customHeight="1">
      <c r="A19" s="303"/>
      <c r="B19" s="443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5">
        <f>SUM(P19:P22)</f>
        <v>16</v>
      </c>
      <c r="X19" s="311"/>
      <c r="Y19" s="311" t="s">
        <v>39</v>
      </c>
    </row>
    <row r="20" spans="1:25" ht="12.75" customHeight="1">
      <c r="A20" s="303"/>
      <c r="B20" s="443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6"/>
      <c r="S20" s="292" t="s">
        <v>65</v>
      </c>
      <c r="X20" s="311"/>
      <c r="Y20" s="311" t="s">
        <v>40</v>
      </c>
    </row>
    <row r="21" spans="1:25" ht="12.75" customHeight="1">
      <c r="A21" s="303"/>
      <c r="B21" s="443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6"/>
      <c r="T21" s="293" t="s">
        <v>66</v>
      </c>
      <c r="U21" s="448" t="s">
        <v>67</v>
      </c>
      <c r="X21" s="290"/>
      <c r="Y21" s="290"/>
    </row>
    <row r="22" spans="1:25" ht="12.75" customHeight="1">
      <c r="A22" s="303"/>
      <c r="B22" s="443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09"/>
      <c r="T22" s="293" t="s">
        <v>53</v>
      </c>
      <c r="U22" s="448" t="s">
        <v>68</v>
      </c>
      <c r="X22" s="290"/>
      <c r="Y22" s="290"/>
    </row>
    <row r="23" spans="1:25" ht="12.75" customHeight="1">
      <c r="A23" s="303"/>
      <c r="B23" s="443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T23" s="293" t="s">
        <v>69</v>
      </c>
      <c r="U23" s="448" t="s">
        <v>70</v>
      </c>
    </row>
    <row r="24" spans="1:25" ht="12.75" customHeight="1">
      <c r="A24" s="303"/>
      <c r="B24" s="443">
        <v>13</v>
      </c>
      <c r="C24" s="821" t="s">
        <v>40</v>
      </c>
      <c r="D24" s="796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T24" s="293" t="s">
        <v>57</v>
      </c>
      <c r="U24" s="448" t="s">
        <v>71</v>
      </c>
    </row>
    <row r="25" spans="1:25" ht="12.75" customHeight="1">
      <c r="A25" s="303"/>
      <c r="B25" s="443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</row>
    <row r="26" spans="1:25" ht="12.75" customHeight="1">
      <c r="A26" s="303"/>
      <c r="B26" s="443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</row>
    <row r="27" spans="1:25" ht="12.75" customHeight="1">
      <c r="A27" s="303"/>
      <c r="B27" s="443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</row>
    <row r="28" spans="1:25" ht="27.75" customHeight="1">
      <c r="B28" s="822" t="s">
        <v>75</v>
      </c>
      <c r="C28" s="823"/>
      <c r="D28" s="823"/>
      <c r="E28" s="824"/>
      <c r="F28" s="317">
        <f t="shared" ref="F28:O28" si="2">SUM(F12:F27)</f>
        <v>24</v>
      </c>
      <c r="G28" s="317">
        <f t="shared" si="2"/>
        <v>24</v>
      </c>
      <c r="H28" s="317">
        <f t="shared" si="2"/>
        <v>22</v>
      </c>
      <c r="I28" s="317">
        <f t="shared" si="2"/>
        <v>22</v>
      </c>
      <c r="J28" s="317">
        <f t="shared" si="2"/>
        <v>21</v>
      </c>
      <c r="K28" s="317">
        <f t="shared" si="2"/>
        <v>21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S28" s="293"/>
      <c r="T28" s="319"/>
      <c r="X28" s="319"/>
    </row>
    <row r="29" spans="1:25" ht="12.75" customHeight="1">
      <c r="B29" s="825" t="s">
        <v>76</v>
      </c>
      <c r="C29" s="796"/>
      <c r="D29" s="796"/>
      <c r="E29" s="796"/>
      <c r="F29" s="796"/>
      <c r="G29" s="796"/>
      <c r="H29" s="796"/>
      <c r="I29" s="796"/>
      <c r="J29" s="796"/>
      <c r="K29" s="796"/>
      <c r="L29" s="796"/>
      <c r="M29" s="796"/>
      <c r="N29" s="796"/>
      <c r="O29" s="796"/>
      <c r="P29" s="967"/>
      <c r="Q29" s="310"/>
      <c r="S29" s="293"/>
      <c r="X29" s="319"/>
    </row>
    <row r="30" spans="1:25" ht="12.75" customHeight="1">
      <c r="B30" s="320">
        <v>1</v>
      </c>
      <c r="C30" s="321" t="s">
        <v>24</v>
      </c>
      <c r="D30" s="312" t="s">
        <v>53</v>
      </c>
      <c r="E30" s="314"/>
      <c r="F30" s="474"/>
      <c r="G30" s="474"/>
      <c r="H30" s="474"/>
      <c r="I30" s="474"/>
      <c r="J30" s="474">
        <v>1</v>
      </c>
      <c r="K30" s="474">
        <v>1</v>
      </c>
      <c r="L30" s="474">
        <v>1</v>
      </c>
      <c r="M30" s="474">
        <v>1</v>
      </c>
      <c r="N30" s="474"/>
      <c r="O30" s="474"/>
      <c r="P30" s="322">
        <f t="shared" ref="P30:P49" si="3">SUM(F30:O30)/2</f>
        <v>2</v>
      </c>
      <c r="Q30" s="310"/>
      <c r="U30" s="319"/>
      <c r="V30" s="319"/>
      <c r="W30" s="319"/>
      <c r="X30" s="319"/>
    </row>
    <row r="31" spans="1:25" ht="12.75" customHeight="1">
      <c r="B31" s="323">
        <v>2</v>
      </c>
      <c r="C31" s="321" t="s">
        <v>39</v>
      </c>
      <c r="D31" s="321"/>
      <c r="E31" s="314"/>
      <c r="F31" s="474">
        <v>1</v>
      </c>
      <c r="G31" s="474">
        <v>1</v>
      </c>
      <c r="H31" s="474">
        <v>1</v>
      </c>
      <c r="I31" s="474">
        <v>1</v>
      </c>
      <c r="J31" s="474">
        <v>1</v>
      </c>
      <c r="K31" s="474">
        <v>1</v>
      </c>
      <c r="L31" s="474">
        <v>1</v>
      </c>
      <c r="M31" s="474">
        <v>1</v>
      </c>
      <c r="N31" s="474">
        <v>2</v>
      </c>
      <c r="O31" s="474">
        <v>2</v>
      </c>
      <c r="P31" s="322">
        <f t="shared" si="3"/>
        <v>6</v>
      </c>
      <c r="Q31" s="310"/>
      <c r="U31" s="319"/>
      <c r="V31" s="319"/>
      <c r="W31" s="319"/>
      <c r="X31" s="319"/>
    </row>
    <row r="32" spans="1:25" ht="12.75" customHeight="1">
      <c r="B32" s="826" t="s">
        <v>82</v>
      </c>
      <c r="C32" s="796"/>
      <c r="D32" s="796"/>
      <c r="E32" s="797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S32" s="293"/>
      <c r="T32" s="319"/>
      <c r="U32" s="319"/>
      <c r="V32" s="319"/>
      <c r="W32" s="319"/>
      <c r="X32" s="319"/>
    </row>
    <row r="33" spans="1:26" ht="12.75" customHeight="1">
      <c r="A33" s="446">
        <f t="shared" ref="A33:A47" si="5">LEN(C33)</f>
        <v>19</v>
      </c>
      <c r="B33" s="815">
        <v>17</v>
      </c>
      <c r="C33" s="885" t="s">
        <v>83</v>
      </c>
      <c r="D33" s="818"/>
      <c r="E33" s="451" t="s">
        <v>292</v>
      </c>
      <c r="F33" s="452"/>
      <c r="G33" s="452"/>
      <c r="H33" s="452"/>
      <c r="I33" s="452"/>
      <c r="J33" s="452">
        <v>1</v>
      </c>
      <c r="K33" s="452">
        <v>1</v>
      </c>
      <c r="L33" s="452"/>
      <c r="M33" s="452"/>
      <c r="N33" s="452"/>
      <c r="O33" s="452"/>
      <c r="P33" s="329">
        <f t="shared" si="3"/>
        <v>1</v>
      </c>
      <c r="Q33" s="310"/>
    </row>
    <row r="34" spans="1:26" ht="12.75" customHeight="1">
      <c r="A34" s="446">
        <f t="shared" si="5"/>
        <v>0</v>
      </c>
      <c r="B34" s="809"/>
      <c r="C34" s="812"/>
      <c r="D34" s="819"/>
      <c r="E34" s="451" t="s">
        <v>294</v>
      </c>
      <c r="F34" s="452"/>
      <c r="G34" s="452"/>
      <c r="H34" s="452"/>
      <c r="I34" s="452"/>
      <c r="J34" s="452"/>
      <c r="K34" s="452"/>
      <c r="L34" s="452">
        <v>1</v>
      </c>
      <c r="M34" s="452">
        <v>1</v>
      </c>
      <c r="N34" s="452"/>
      <c r="O34" s="452"/>
      <c r="P34" s="329">
        <f t="shared" si="3"/>
        <v>1</v>
      </c>
      <c r="Q34" s="310"/>
      <c r="R34" s="448"/>
      <c r="S34" s="448"/>
      <c r="T34" s="448"/>
      <c r="U34" s="448"/>
      <c r="V34" s="448"/>
      <c r="W34" s="448"/>
      <c r="X34" s="448"/>
      <c r="Y34" s="448"/>
      <c r="Z34" s="448"/>
    </row>
    <row r="35" spans="1:26" ht="12.75" customHeight="1">
      <c r="A35" s="446">
        <f t="shared" si="5"/>
        <v>20</v>
      </c>
      <c r="B35" s="815">
        <v>18</v>
      </c>
      <c r="C35" s="852" t="s">
        <v>296</v>
      </c>
      <c r="D35" s="972"/>
      <c r="E35" s="454" t="s">
        <v>292</v>
      </c>
      <c r="F35" s="455">
        <v>1</v>
      </c>
      <c r="G35" s="455">
        <v>1</v>
      </c>
      <c r="H35" s="455">
        <v>2</v>
      </c>
      <c r="I35" s="455">
        <v>2</v>
      </c>
      <c r="J35" s="455">
        <v>1</v>
      </c>
      <c r="K35" s="455">
        <v>1</v>
      </c>
      <c r="L35" s="455"/>
      <c r="M35" s="455"/>
      <c r="N35" s="455"/>
      <c r="O35" s="455"/>
      <c r="P35" s="329">
        <f t="shared" si="3"/>
        <v>4</v>
      </c>
      <c r="Q35" s="310"/>
      <c r="S35" s="449"/>
      <c r="T35" s="453"/>
    </row>
    <row r="36" spans="1:26" s="499" customFormat="1" ht="12.75" customHeight="1">
      <c r="A36" s="500"/>
      <c r="B36" s="878"/>
      <c r="C36" s="973"/>
      <c r="D36" s="974"/>
      <c r="E36" s="454" t="s">
        <v>294</v>
      </c>
      <c r="F36" s="455"/>
      <c r="G36" s="455"/>
      <c r="H36" s="455"/>
      <c r="I36" s="455"/>
      <c r="J36" s="455"/>
      <c r="K36" s="455"/>
      <c r="L36" s="455">
        <v>1</v>
      </c>
      <c r="M36" s="455">
        <v>1</v>
      </c>
      <c r="N36" s="455"/>
      <c r="O36" s="455"/>
      <c r="P36" s="329">
        <f t="shared" si="3"/>
        <v>1</v>
      </c>
      <c r="Q36" s="310"/>
      <c r="S36" s="449"/>
      <c r="T36" s="453"/>
    </row>
    <row r="37" spans="1:26" ht="12.75" customHeight="1">
      <c r="A37" s="446">
        <f t="shared" si="5"/>
        <v>20</v>
      </c>
      <c r="B37" s="443">
        <v>19</v>
      </c>
      <c r="C37" s="820" t="s">
        <v>297</v>
      </c>
      <c r="D37" s="797"/>
      <c r="E37" s="454" t="s">
        <v>292</v>
      </c>
      <c r="F37" s="455">
        <v>3</v>
      </c>
      <c r="G37" s="455">
        <v>3</v>
      </c>
      <c r="H37" s="455">
        <v>4</v>
      </c>
      <c r="I37" s="455">
        <v>4</v>
      </c>
      <c r="J37" s="455">
        <v>2</v>
      </c>
      <c r="K37" s="455">
        <v>2</v>
      </c>
      <c r="L37" s="455"/>
      <c r="M37" s="455"/>
      <c r="N37" s="455"/>
      <c r="O37" s="455"/>
      <c r="P37" s="329">
        <f t="shared" si="3"/>
        <v>9</v>
      </c>
      <c r="Q37" s="310"/>
    </row>
    <row r="38" spans="1:26" ht="12.75" customHeight="1">
      <c r="A38" s="446">
        <f t="shared" si="5"/>
        <v>27</v>
      </c>
      <c r="B38" s="443">
        <v>20</v>
      </c>
      <c r="C38" s="820" t="s">
        <v>298</v>
      </c>
      <c r="D38" s="797"/>
      <c r="E38" s="454" t="s">
        <v>292</v>
      </c>
      <c r="F38" s="455">
        <v>2</v>
      </c>
      <c r="G38" s="455">
        <v>2</v>
      </c>
      <c r="H38" s="455"/>
      <c r="I38" s="455"/>
      <c r="J38" s="455"/>
      <c r="K38" s="455"/>
      <c r="L38" s="455"/>
      <c r="M38" s="455"/>
      <c r="N38" s="455"/>
      <c r="O38" s="455"/>
      <c r="P38" s="329">
        <f t="shared" si="3"/>
        <v>2</v>
      </c>
      <c r="Q38" s="310"/>
    </row>
    <row r="39" spans="1:26" ht="12.75" customHeight="1">
      <c r="A39" s="446">
        <f t="shared" si="5"/>
        <v>20</v>
      </c>
      <c r="B39" s="443">
        <v>21</v>
      </c>
      <c r="C39" s="820" t="s">
        <v>299</v>
      </c>
      <c r="D39" s="797"/>
      <c r="E39" s="454" t="s">
        <v>294</v>
      </c>
      <c r="F39" s="455"/>
      <c r="G39" s="455"/>
      <c r="H39" s="455"/>
      <c r="I39" s="455"/>
      <c r="J39" s="455">
        <v>2</v>
      </c>
      <c r="K39" s="455">
        <v>2</v>
      </c>
      <c r="L39" s="455">
        <v>5</v>
      </c>
      <c r="M39" s="455">
        <v>5</v>
      </c>
      <c r="N39" s="455">
        <v>4</v>
      </c>
      <c r="O39" s="455"/>
      <c r="P39" s="329">
        <f t="shared" si="3"/>
        <v>9</v>
      </c>
      <c r="Q39" s="310"/>
    </row>
    <row r="40" spans="1:26" ht="12.75" customHeight="1">
      <c r="A40" s="446">
        <f t="shared" si="5"/>
        <v>10</v>
      </c>
      <c r="B40" s="443">
        <v>22</v>
      </c>
      <c r="C40" s="820" t="s">
        <v>300</v>
      </c>
      <c r="D40" s="797"/>
      <c r="E40" s="454" t="s">
        <v>292</v>
      </c>
      <c r="F40" s="455"/>
      <c r="G40" s="455"/>
      <c r="H40" s="455">
        <v>1</v>
      </c>
      <c r="I40" s="455">
        <v>1</v>
      </c>
      <c r="J40" s="455"/>
      <c r="K40" s="455"/>
      <c r="L40" s="455"/>
      <c r="M40" s="455"/>
      <c r="N40" s="455"/>
      <c r="O40" s="455"/>
      <c r="P40" s="329">
        <f t="shared" si="3"/>
        <v>1</v>
      </c>
      <c r="Q40" s="310"/>
    </row>
    <row r="41" spans="1:26" ht="12.75" customHeight="1">
      <c r="B41" s="338" t="s">
        <v>91</v>
      </c>
      <c r="C41" s="339"/>
      <c r="D41" s="340"/>
      <c r="E41" s="340"/>
      <c r="F41" s="341">
        <f t="shared" ref="F41:O41" si="6">SUM(F33:F40)</f>
        <v>6</v>
      </c>
      <c r="G41" s="341">
        <f t="shared" si="6"/>
        <v>6</v>
      </c>
      <c r="H41" s="341">
        <f t="shared" si="6"/>
        <v>7</v>
      </c>
      <c r="I41" s="341">
        <f t="shared" si="6"/>
        <v>7</v>
      </c>
      <c r="J41" s="341">
        <f t="shared" si="6"/>
        <v>6</v>
      </c>
      <c r="K41" s="341">
        <f t="shared" si="6"/>
        <v>6</v>
      </c>
      <c r="L41" s="341">
        <f t="shared" si="6"/>
        <v>7</v>
      </c>
      <c r="M41" s="341">
        <f t="shared" si="6"/>
        <v>7</v>
      </c>
      <c r="N41" s="341">
        <f t="shared" si="6"/>
        <v>4</v>
      </c>
      <c r="O41" s="341">
        <f t="shared" si="6"/>
        <v>0</v>
      </c>
      <c r="P41" s="341">
        <f t="shared" si="3"/>
        <v>28</v>
      </c>
      <c r="Q41" s="310"/>
    </row>
    <row r="42" spans="1:26" ht="12.75" customHeight="1">
      <c r="A42" s="446">
        <f t="shared" si="5"/>
        <v>27</v>
      </c>
      <c r="B42" s="311">
        <v>23</v>
      </c>
      <c r="C42" s="968" t="s">
        <v>304</v>
      </c>
      <c r="D42" s="969"/>
      <c r="E42" s="454" t="s">
        <v>292</v>
      </c>
      <c r="F42" s="455">
        <v>5</v>
      </c>
      <c r="G42" s="455">
        <v>5</v>
      </c>
      <c r="H42" s="455">
        <v>6</v>
      </c>
      <c r="I42" s="455">
        <v>6</v>
      </c>
      <c r="J42" s="455">
        <v>6</v>
      </c>
      <c r="K42" s="455">
        <v>6</v>
      </c>
      <c r="L42" s="455"/>
      <c r="M42" s="455"/>
      <c r="N42" s="455"/>
      <c r="O42" s="455"/>
      <c r="P42" s="329">
        <f t="shared" si="3"/>
        <v>17</v>
      </c>
      <c r="Q42" s="310"/>
    </row>
    <row r="43" spans="1:26" ht="12.75" customHeight="1">
      <c r="A43" s="446">
        <f t="shared" si="5"/>
        <v>30</v>
      </c>
      <c r="B43" s="311">
        <v>24</v>
      </c>
      <c r="C43" s="970" t="s">
        <v>305</v>
      </c>
      <c r="D43" s="971"/>
      <c r="E43" s="454" t="s">
        <v>294</v>
      </c>
      <c r="F43" s="455"/>
      <c r="G43" s="455"/>
      <c r="H43" s="455"/>
      <c r="I43" s="455"/>
      <c r="J43" s="455"/>
      <c r="K43" s="455"/>
      <c r="L43" s="455">
        <v>6</v>
      </c>
      <c r="M43" s="455">
        <v>6</v>
      </c>
      <c r="N43" s="455">
        <v>3</v>
      </c>
      <c r="O43" s="455"/>
      <c r="P43" s="329">
        <f t="shared" si="3"/>
        <v>7.5</v>
      </c>
      <c r="Q43" s="310"/>
    </row>
    <row r="44" spans="1:26" s="629" customFormat="1" ht="12.75" customHeight="1">
      <c r="A44" s="630"/>
      <c r="B44" s="475">
        <v>25</v>
      </c>
      <c r="C44" s="776" t="s">
        <v>347</v>
      </c>
      <c r="D44" s="777"/>
      <c r="E44" s="635" t="s">
        <v>354</v>
      </c>
      <c r="F44" s="98"/>
      <c r="G44" s="98"/>
      <c r="H44" s="98"/>
      <c r="I44" s="98"/>
      <c r="J44" s="98"/>
      <c r="K44" s="98"/>
      <c r="L44" s="98"/>
      <c r="M44" s="98"/>
      <c r="N44" s="98"/>
      <c r="O44" s="638">
        <v>3</v>
      </c>
      <c r="P44" s="95">
        <f t="shared" si="3"/>
        <v>1.5</v>
      </c>
      <c r="Q44" s="310"/>
    </row>
    <row r="45" spans="1:26" ht="12.75" customHeight="1">
      <c r="A45" s="446">
        <f t="shared" si="5"/>
        <v>29</v>
      </c>
      <c r="B45" s="475">
        <v>26</v>
      </c>
      <c r="C45" s="769" t="s">
        <v>348</v>
      </c>
      <c r="D45" s="770"/>
      <c r="E45" s="635" t="s">
        <v>354</v>
      </c>
      <c r="F45" s="98"/>
      <c r="G45" s="98"/>
      <c r="H45" s="98"/>
      <c r="I45" s="98"/>
      <c r="J45" s="98"/>
      <c r="K45" s="98"/>
      <c r="L45" s="98"/>
      <c r="M45" s="98"/>
      <c r="N45" s="98"/>
      <c r="O45" s="89">
        <v>4</v>
      </c>
      <c r="P45" s="95">
        <f t="shared" si="3"/>
        <v>2</v>
      </c>
      <c r="Q45" s="310"/>
    </row>
    <row r="46" spans="1:26" ht="12.75" customHeight="1">
      <c r="A46" s="446">
        <f t="shared" si="5"/>
        <v>17</v>
      </c>
      <c r="B46" s="815">
        <v>27</v>
      </c>
      <c r="C46" s="852" t="s">
        <v>97</v>
      </c>
      <c r="D46" s="818"/>
      <c r="E46" s="459" t="s">
        <v>292</v>
      </c>
      <c r="F46" s="460"/>
      <c r="G46" s="460"/>
      <c r="H46" s="460"/>
      <c r="I46" s="460"/>
      <c r="J46" s="460"/>
      <c r="K46" s="460" t="s">
        <v>98</v>
      </c>
      <c r="L46" s="460"/>
      <c r="M46" s="460"/>
      <c r="N46" s="460"/>
      <c r="O46" s="460"/>
      <c r="P46" s="329">
        <f t="shared" si="3"/>
        <v>0</v>
      </c>
      <c r="Q46" s="310"/>
    </row>
    <row r="47" spans="1:26" ht="12.75" customHeight="1">
      <c r="A47" s="446">
        <f t="shared" si="5"/>
        <v>0</v>
      </c>
      <c r="B47" s="809"/>
      <c r="C47" s="812"/>
      <c r="D47" s="819"/>
      <c r="E47" s="459" t="s">
        <v>294</v>
      </c>
      <c r="F47" s="460"/>
      <c r="G47" s="460"/>
      <c r="H47" s="460"/>
      <c r="I47" s="460"/>
      <c r="J47" s="460"/>
      <c r="K47" s="460"/>
      <c r="L47" s="460"/>
      <c r="M47" s="460" t="s">
        <v>98</v>
      </c>
      <c r="N47" s="460"/>
      <c r="O47" s="460"/>
      <c r="P47" s="329">
        <f t="shared" si="3"/>
        <v>0</v>
      </c>
      <c r="Q47" s="310"/>
    </row>
    <row r="48" spans="1:26" ht="12.75" customHeight="1">
      <c r="A48" s="446"/>
      <c r="B48" s="344" t="s">
        <v>99</v>
      </c>
      <c r="C48" s="345"/>
      <c r="D48" s="346"/>
      <c r="E48" s="346"/>
      <c r="F48" s="347">
        <f t="shared" ref="F48:O48" si="7">SUM(F42:F47)</f>
        <v>5</v>
      </c>
      <c r="G48" s="347">
        <f t="shared" si="7"/>
        <v>5</v>
      </c>
      <c r="H48" s="347">
        <f t="shared" si="7"/>
        <v>6</v>
      </c>
      <c r="I48" s="347">
        <f t="shared" si="7"/>
        <v>6</v>
      </c>
      <c r="J48" s="347">
        <f t="shared" si="7"/>
        <v>6</v>
      </c>
      <c r="K48" s="347">
        <f t="shared" si="7"/>
        <v>6</v>
      </c>
      <c r="L48" s="347">
        <f t="shared" si="7"/>
        <v>6</v>
      </c>
      <c r="M48" s="347">
        <f t="shared" si="7"/>
        <v>6</v>
      </c>
      <c r="N48" s="347">
        <f t="shared" si="7"/>
        <v>3</v>
      </c>
      <c r="O48" s="347">
        <f t="shared" si="7"/>
        <v>7</v>
      </c>
      <c r="P48" s="341">
        <f t="shared" si="3"/>
        <v>28</v>
      </c>
      <c r="Q48" s="310"/>
    </row>
    <row r="49" spans="1:25" ht="12.75" customHeight="1">
      <c r="A49" s="446"/>
      <c r="B49" s="348" t="s">
        <v>107</v>
      </c>
      <c r="C49" s="349"/>
      <c r="D49" s="350"/>
      <c r="E49" s="351"/>
      <c r="F49" s="478">
        <f t="shared" ref="F49:O49" si="8">SUM(F48,F41)</f>
        <v>11</v>
      </c>
      <c r="G49" s="478">
        <f t="shared" si="8"/>
        <v>11</v>
      </c>
      <c r="H49" s="478">
        <f t="shared" si="8"/>
        <v>13</v>
      </c>
      <c r="I49" s="478">
        <f t="shared" si="8"/>
        <v>13</v>
      </c>
      <c r="J49" s="478">
        <f t="shared" si="8"/>
        <v>12</v>
      </c>
      <c r="K49" s="478">
        <f t="shared" si="8"/>
        <v>12</v>
      </c>
      <c r="L49" s="478">
        <f t="shared" si="8"/>
        <v>13</v>
      </c>
      <c r="M49" s="478">
        <f t="shared" si="8"/>
        <v>13</v>
      </c>
      <c r="N49" s="478">
        <f t="shared" si="8"/>
        <v>7</v>
      </c>
      <c r="O49" s="478">
        <f t="shared" si="8"/>
        <v>7</v>
      </c>
      <c r="P49" s="479">
        <f t="shared" si="3"/>
        <v>56</v>
      </c>
      <c r="Q49" s="310"/>
    </row>
    <row r="50" spans="1:25" ht="12.75" customHeight="1">
      <c r="B50" s="804" t="s">
        <v>113</v>
      </c>
      <c r="C50" s="796"/>
      <c r="D50" s="796"/>
      <c r="E50" s="797"/>
      <c r="F50" s="480">
        <v>11</v>
      </c>
      <c r="G50" s="480">
        <v>11</v>
      </c>
      <c r="H50" s="480">
        <v>13</v>
      </c>
      <c r="I50" s="480">
        <v>13</v>
      </c>
      <c r="J50" s="480">
        <v>12</v>
      </c>
      <c r="K50" s="480">
        <v>12</v>
      </c>
      <c r="L50" s="480">
        <v>13</v>
      </c>
      <c r="M50" s="480">
        <v>13</v>
      </c>
      <c r="N50" s="478">
        <v>7</v>
      </c>
      <c r="O50" s="478">
        <v>7</v>
      </c>
      <c r="P50" s="479">
        <f>SUM(F50:M50)/2+N50</f>
        <v>56</v>
      </c>
      <c r="Q50" s="310"/>
      <c r="R50" s="292" t="s">
        <v>111</v>
      </c>
    </row>
    <row r="51" spans="1:25" ht="12.75" customHeight="1">
      <c r="B51" s="805" t="s">
        <v>115</v>
      </c>
      <c r="C51" s="796"/>
      <c r="D51" s="796"/>
      <c r="E51" s="797"/>
      <c r="F51" s="355"/>
      <c r="G51" s="301"/>
      <c r="H51" s="301"/>
      <c r="I51" s="301"/>
      <c r="J51" s="301"/>
      <c r="K51" s="301" t="s">
        <v>292</v>
      </c>
      <c r="L51" s="301"/>
      <c r="M51" s="301"/>
      <c r="N51" s="301" t="s">
        <v>294</v>
      </c>
      <c r="O51" s="301"/>
      <c r="P51" s="314">
        <f>COUNTA(F51:O51)</f>
        <v>2</v>
      </c>
      <c r="Q51" s="310"/>
    </row>
    <row r="52" spans="1:25" ht="28.5" customHeight="1">
      <c r="A52" s="290"/>
      <c r="B52" s="807" t="s">
        <v>59</v>
      </c>
      <c r="C52" s="796"/>
      <c r="D52" s="796"/>
      <c r="E52" s="797"/>
      <c r="F52" s="356">
        <f>F28+F49+F32</f>
        <v>36</v>
      </c>
      <c r="G52" s="356">
        <f t="shared" ref="G52:O52" si="9">G28+G49+G32</f>
        <v>36</v>
      </c>
      <c r="H52" s="356">
        <f t="shared" si="9"/>
        <v>36</v>
      </c>
      <c r="I52" s="356">
        <f t="shared" si="9"/>
        <v>36</v>
      </c>
      <c r="J52" s="356">
        <f t="shared" si="9"/>
        <v>35</v>
      </c>
      <c r="K52" s="356">
        <f t="shared" si="9"/>
        <v>35</v>
      </c>
      <c r="L52" s="356">
        <f t="shared" si="9"/>
        <v>34</v>
      </c>
      <c r="M52" s="356">
        <f t="shared" si="9"/>
        <v>34</v>
      </c>
      <c r="N52" s="356">
        <f t="shared" si="9"/>
        <v>26</v>
      </c>
      <c r="O52" s="356">
        <f t="shared" si="9"/>
        <v>26</v>
      </c>
      <c r="P52" s="358">
        <f>SUM(F52:O52)/2</f>
        <v>167</v>
      </c>
      <c r="Q52" s="310"/>
      <c r="R52" s="290"/>
      <c r="S52" s="290"/>
      <c r="T52" s="290"/>
      <c r="U52" s="290"/>
      <c r="V52" s="290"/>
      <c r="W52" s="290"/>
      <c r="X52" s="290"/>
      <c r="Y52" s="290"/>
    </row>
    <row r="53" spans="1:25" ht="25.5" customHeight="1">
      <c r="B53" s="808"/>
      <c r="C53" s="735" t="s">
        <v>303</v>
      </c>
      <c r="D53" s="806" t="s">
        <v>117</v>
      </c>
      <c r="E53" s="797"/>
      <c r="F53" s="359">
        <v>1</v>
      </c>
      <c r="G53" s="359">
        <v>1</v>
      </c>
      <c r="H53" s="359">
        <v>1</v>
      </c>
      <c r="I53" s="359">
        <v>1</v>
      </c>
      <c r="J53" s="359"/>
      <c r="K53" s="359"/>
      <c r="L53" s="359"/>
      <c r="M53" s="359"/>
      <c r="N53" s="359">
        <v>2</v>
      </c>
      <c r="O53" s="359">
        <v>2</v>
      </c>
      <c r="P53" s="810">
        <f>SUM(F53:O54)/2</f>
        <v>4</v>
      </c>
      <c r="Q53" s="310"/>
    </row>
    <row r="54" spans="1:25" s="613" customFormat="1" ht="14.25" customHeight="1">
      <c r="B54" s="809"/>
      <c r="C54" s="736"/>
      <c r="D54" s="806" t="s">
        <v>39</v>
      </c>
      <c r="E54" s="797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809"/>
      <c r="Q54" s="310"/>
    </row>
    <row r="55" spans="1:25" ht="12.75" customHeight="1">
      <c r="B55" s="311">
        <v>1</v>
      </c>
      <c r="C55" s="798" t="s">
        <v>118</v>
      </c>
      <c r="D55" s="796"/>
      <c r="E55" s="797"/>
      <c r="F55" s="461">
        <v>2</v>
      </c>
      <c r="G55" s="461">
        <v>2</v>
      </c>
      <c r="H55" s="461">
        <v>2</v>
      </c>
      <c r="I55" s="461">
        <v>2</v>
      </c>
      <c r="J55" s="461">
        <v>2</v>
      </c>
      <c r="K55" s="461">
        <v>2</v>
      </c>
      <c r="L55" s="461">
        <v>2</v>
      </c>
      <c r="M55" s="461">
        <v>2</v>
      </c>
      <c r="N55" s="461">
        <v>2</v>
      </c>
      <c r="O55" s="461">
        <v>2</v>
      </c>
      <c r="P55" s="462" t="s">
        <v>139</v>
      </c>
      <c r="Q55" s="290"/>
    </row>
    <row r="56" spans="1:25" ht="12.75" customHeight="1">
      <c r="B56" s="311">
        <v>2</v>
      </c>
      <c r="C56" s="795" t="s">
        <v>120</v>
      </c>
      <c r="D56" s="796"/>
      <c r="E56" s="797"/>
      <c r="F56" s="461">
        <v>0.5</v>
      </c>
      <c r="G56" s="461"/>
      <c r="H56" s="461">
        <v>0.5</v>
      </c>
      <c r="I56" s="461"/>
      <c r="J56" s="461">
        <v>0.5</v>
      </c>
      <c r="K56" s="461"/>
      <c r="L56" s="461"/>
      <c r="M56" s="463"/>
      <c r="N56" s="463"/>
      <c r="O56" s="463"/>
      <c r="P56" s="462" t="s">
        <v>139</v>
      </c>
      <c r="Q56" s="290"/>
    </row>
    <row r="57" spans="1:25" ht="12.75" customHeight="1">
      <c r="B57" s="311">
        <v>3</v>
      </c>
      <c r="C57" s="795" t="s">
        <v>121</v>
      </c>
      <c r="D57" s="796"/>
      <c r="E57" s="797"/>
      <c r="F57" s="461"/>
      <c r="G57" s="461"/>
      <c r="H57" s="461"/>
      <c r="I57" s="461"/>
      <c r="J57" s="461"/>
      <c r="K57" s="461"/>
      <c r="L57" s="461"/>
      <c r="M57" s="463"/>
      <c r="N57" s="463"/>
      <c r="O57" s="463"/>
      <c r="P57" s="462" t="s">
        <v>139</v>
      </c>
      <c r="Q57" s="290"/>
    </row>
    <row r="58" spans="1:25" ht="12.75" customHeight="1">
      <c r="B58" s="311">
        <v>4</v>
      </c>
      <c r="C58" s="795" t="s">
        <v>122</v>
      </c>
      <c r="D58" s="796"/>
      <c r="E58" s="797"/>
      <c r="F58" s="461"/>
      <c r="G58" s="461"/>
      <c r="H58" s="461"/>
      <c r="I58" s="461"/>
      <c r="J58" s="461"/>
      <c r="K58" s="461"/>
      <c r="L58" s="461"/>
      <c r="M58" s="463"/>
      <c r="N58" s="463"/>
      <c r="O58" s="463"/>
      <c r="P58" s="462" t="s">
        <v>139</v>
      </c>
      <c r="Q58" s="290"/>
    </row>
    <row r="59" spans="1:25" ht="12.75" customHeight="1">
      <c r="B59" s="311">
        <v>5</v>
      </c>
      <c r="C59" s="795" t="s">
        <v>123</v>
      </c>
      <c r="D59" s="796"/>
      <c r="E59" s="797"/>
      <c r="F59" s="461"/>
      <c r="G59" s="461"/>
      <c r="H59" s="461"/>
      <c r="I59" s="461"/>
      <c r="J59" s="461"/>
      <c r="K59" s="461"/>
      <c r="L59" s="461"/>
      <c r="M59" s="463"/>
      <c r="N59" s="463"/>
      <c r="O59" s="463"/>
      <c r="P59" s="462" t="s">
        <v>139</v>
      </c>
      <c r="Q59" s="290"/>
    </row>
    <row r="60" spans="1:25" ht="12.75" customHeight="1">
      <c r="B60" s="311">
        <v>6</v>
      </c>
      <c r="C60" s="795" t="s">
        <v>124</v>
      </c>
      <c r="D60" s="796"/>
      <c r="E60" s="797"/>
      <c r="F60" s="461"/>
      <c r="G60" s="461"/>
      <c r="H60" s="461"/>
      <c r="I60" s="461"/>
      <c r="J60" s="461"/>
      <c r="K60" s="461"/>
      <c r="L60" s="461"/>
      <c r="M60" s="463"/>
      <c r="N60" s="463"/>
      <c r="O60" s="463"/>
      <c r="P60" s="462" t="s">
        <v>139</v>
      </c>
      <c r="Q60" s="290"/>
    </row>
    <row r="61" spans="1:25" ht="12.75" customHeight="1">
      <c r="B61" s="311">
        <v>7</v>
      </c>
      <c r="C61" s="795" t="s">
        <v>125</v>
      </c>
      <c r="D61" s="796"/>
      <c r="E61" s="797"/>
      <c r="F61" s="461"/>
      <c r="G61" s="461"/>
      <c r="H61" s="461"/>
      <c r="I61" s="461"/>
      <c r="J61" s="461"/>
      <c r="K61" s="461"/>
      <c r="L61" s="461"/>
      <c r="M61" s="463"/>
      <c r="N61" s="463"/>
      <c r="O61" s="463"/>
      <c r="P61" s="462" t="s">
        <v>139</v>
      </c>
      <c r="Q61" s="290"/>
    </row>
    <row r="62" spans="1:25" ht="12.75" customHeight="1">
      <c r="B62" s="311">
        <v>8</v>
      </c>
      <c r="C62" s="795" t="s">
        <v>126</v>
      </c>
      <c r="D62" s="796"/>
      <c r="E62" s="797"/>
      <c r="F62" s="461"/>
      <c r="G62" s="461"/>
      <c r="H62" s="461"/>
      <c r="I62" s="461"/>
      <c r="J62" s="461"/>
      <c r="K62" s="461"/>
      <c r="L62" s="461"/>
      <c r="M62" s="463"/>
      <c r="N62" s="463"/>
      <c r="O62" s="463"/>
      <c r="P62" s="462" t="s">
        <v>139</v>
      </c>
      <c r="Q62" s="290"/>
    </row>
    <row r="63" spans="1:25" ht="12.75" customHeight="1">
      <c r="B63" s="311">
        <v>9</v>
      </c>
      <c r="C63" s="795" t="s">
        <v>127</v>
      </c>
      <c r="D63" s="796"/>
      <c r="E63" s="797"/>
      <c r="F63" s="461" t="s">
        <v>128</v>
      </c>
      <c r="G63" s="461"/>
      <c r="H63" s="461"/>
      <c r="I63" s="461"/>
      <c r="J63" s="461"/>
      <c r="K63" s="461"/>
      <c r="L63" s="461"/>
      <c r="M63" s="463"/>
      <c r="N63" s="463"/>
      <c r="O63" s="463" t="s">
        <v>128</v>
      </c>
      <c r="P63" s="462" t="s">
        <v>139</v>
      </c>
      <c r="Q63" s="290"/>
    </row>
    <row r="64" spans="1:25" ht="12.75" customHeight="1">
      <c r="B64" s="311">
        <v>10</v>
      </c>
      <c r="C64" s="795" t="s">
        <v>130</v>
      </c>
      <c r="D64" s="796"/>
      <c r="E64" s="797"/>
      <c r="F64" s="461"/>
      <c r="G64" s="461"/>
      <c r="H64" s="461"/>
      <c r="I64" s="461"/>
      <c r="J64" s="461"/>
      <c r="K64" s="461"/>
      <c r="L64" s="461"/>
      <c r="M64" s="463"/>
      <c r="N64" s="463"/>
      <c r="O64" s="463"/>
      <c r="P64" s="462" t="s">
        <v>139</v>
      </c>
      <c r="Q64" s="290"/>
    </row>
    <row r="65" spans="1:25" ht="12.75" customHeight="1">
      <c r="A65" s="362"/>
      <c r="B65" s="799" t="s">
        <v>131</v>
      </c>
      <c r="C65" s="796"/>
      <c r="D65" s="796"/>
      <c r="E65" s="797"/>
      <c r="F65" s="356">
        <f t="shared" ref="F65:O65" si="10">SUM(F53:F64)</f>
        <v>3.5</v>
      </c>
      <c r="G65" s="356">
        <f t="shared" si="10"/>
        <v>3</v>
      </c>
      <c r="H65" s="356">
        <f t="shared" si="10"/>
        <v>3.5</v>
      </c>
      <c r="I65" s="356">
        <f t="shared" si="10"/>
        <v>3</v>
      </c>
      <c r="J65" s="356">
        <f t="shared" si="10"/>
        <v>2.5</v>
      </c>
      <c r="K65" s="356">
        <f t="shared" si="10"/>
        <v>2</v>
      </c>
      <c r="L65" s="356">
        <f t="shared" si="10"/>
        <v>2</v>
      </c>
      <c r="M65" s="356">
        <f t="shared" si="10"/>
        <v>2</v>
      </c>
      <c r="N65" s="356">
        <f t="shared" si="10"/>
        <v>4</v>
      </c>
      <c r="O65" s="356">
        <f t="shared" si="10"/>
        <v>4</v>
      </c>
      <c r="P65" s="357">
        <f>SUM(F65:O65)</f>
        <v>29.5</v>
      </c>
      <c r="Q65" s="362"/>
      <c r="R65" s="362"/>
      <c r="S65" s="362"/>
      <c r="T65" s="362"/>
      <c r="U65" s="362"/>
      <c r="V65" s="362"/>
      <c r="W65" s="362"/>
      <c r="X65" s="362"/>
      <c r="Y65" s="362"/>
    </row>
    <row r="66" spans="1:25" ht="12.75" customHeight="1">
      <c r="A66" s="362"/>
      <c r="B66" s="464"/>
      <c r="C66" s="800" t="s">
        <v>228</v>
      </c>
      <c r="D66" s="801"/>
      <c r="E66" s="465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362"/>
      <c r="R66" s="362"/>
      <c r="S66" s="362"/>
      <c r="T66" s="362"/>
      <c r="U66" s="362"/>
      <c r="V66" s="362"/>
      <c r="W66" s="362"/>
      <c r="X66" s="362"/>
      <c r="Y66" s="362"/>
    </row>
    <row r="67" spans="1:25" ht="12.75" customHeight="1">
      <c r="A67" s="362"/>
      <c r="B67" s="464"/>
      <c r="C67" s="362" t="s">
        <v>77</v>
      </c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</row>
    <row r="68" spans="1:25" ht="12.75" customHeight="1">
      <c r="C68" s="292" t="s">
        <v>136</v>
      </c>
      <c r="Q68" s="290"/>
    </row>
    <row r="69" spans="1:25" ht="12.75" customHeight="1">
      <c r="F69" s="802" t="s">
        <v>78</v>
      </c>
      <c r="G69" s="796"/>
      <c r="H69" s="796"/>
      <c r="I69" s="796"/>
      <c r="J69" s="796"/>
      <c r="K69" s="796"/>
      <c r="L69" s="796"/>
      <c r="M69" s="796"/>
      <c r="N69" s="796"/>
      <c r="O69" s="797"/>
      <c r="Q69" s="290"/>
    </row>
    <row r="70" spans="1:25" ht="12.75" customHeight="1">
      <c r="E70" s="290"/>
      <c r="F70" s="803">
        <v>36</v>
      </c>
      <c r="G70" s="797"/>
      <c r="H70" s="803">
        <v>36</v>
      </c>
      <c r="I70" s="797"/>
      <c r="J70" s="803">
        <v>35</v>
      </c>
      <c r="K70" s="797"/>
      <c r="L70" s="803">
        <v>34</v>
      </c>
      <c r="M70" s="797"/>
      <c r="N70" s="803">
        <v>26</v>
      </c>
      <c r="O70" s="797"/>
      <c r="Q70" s="290"/>
    </row>
    <row r="71" spans="1:25" ht="12.75" customHeight="1">
      <c r="E71" s="29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Q71" s="290"/>
    </row>
    <row r="72" spans="1:25" ht="12.75" customHeight="1">
      <c r="C72" s="293"/>
      <c r="D72" s="293"/>
      <c r="E72" s="290"/>
      <c r="Q72" s="290"/>
    </row>
    <row r="73" spans="1:25" ht="12.75" customHeight="1">
      <c r="C73" s="290"/>
      <c r="D73" s="290"/>
      <c r="E73" s="290"/>
      <c r="Q73" s="290"/>
    </row>
    <row r="74" spans="1:25" ht="12.75" customHeight="1">
      <c r="C74" s="290"/>
      <c r="D74" s="290"/>
      <c r="E74" s="290"/>
      <c r="Q74" s="290"/>
    </row>
    <row r="75" spans="1:25" ht="12.75" customHeight="1">
      <c r="C75" s="290"/>
      <c r="D75" s="290"/>
      <c r="E75" s="290"/>
      <c r="Q75" s="290"/>
    </row>
    <row r="76" spans="1:25" ht="12.75" customHeight="1">
      <c r="C76" s="290"/>
      <c r="D76" s="290"/>
      <c r="Q76" s="290"/>
    </row>
    <row r="77" spans="1:25" ht="12.75" customHeight="1">
      <c r="C77" s="290"/>
      <c r="D77" s="290"/>
      <c r="Q77" s="290"/>
    </row>
    <row r="78" spans="1:25" ht="12.75" customHeight="1">
      <c r="C78" s="290"/>
      <c r="D78" s="290"/>
      <c r="Q78" s="290"/>
    </row>
    <row r="79" spans="1:25" ht="12.75" customHeight="1">
      <c r="C79" s="290"/>
      <c r="D79" s="290"/>
      <c r="Q79" s="290"/>
    </row>
    <row r="80" spans="1:25" ht="12.75" customHeight="1">
      <c r="C80" s="290"/>
      <c r="D80" s="290"/>
      <c r="Q80" s="290"/>
    </row>
    <row r="81" spans="3:17" ht="12.75" customHeight="1">
      <c r="C81" s="290"/>
      <c r="D81" s="290"/>
      <c r="Q81" s="290"/>
    </row>
    <row r="82" spans="3:17" ht="12.75" customHeight="1">
      <c r="C82" s="290"/>
      <c r="D82" s="290"/>
      <c r="Q82" s="290"/>
    </row>
    <row r="83" spans="3:17" ht="12.75" customHeight="1">
      <c r="Q83" s="290"/>
    </row>
    <row r="84" spans="3:17" ht="12.75" customHeight="1">
      <c r="Q84" s="290"/>
    </row>
    <row r="85" spans="3:17" ht="12.75" customHeight="1">
      <c r="Q85" s="290"/>
    </row>
    <row r="86" spans="3:17" ht="12.75" customHeight="1">
      <c r="Q86" s="290"/>
    </row>
    <row r="87" spans="3:17" ht="12.75" customHeight="1">
      <c r="Q87" s="290"/>
    </row>
    <row r="88" spans="3:17" ht="12.75" customHeight="1">
      <c r="Q88" s="290"/>
    </row>
    <row r="89" spans="3:17" ht="12.75" customHeight="1">
      <c r="Q89" s="290"/>
    </row>
    <row r="90" spans="3:17" ht="12.75" customHeight="1">
      <c r="Q90" s="290"/>
    </row>
    <row r="91" spans="3:17" ht="12.75" customHeight="1">
      <c r="Q91" s="290"/>
    </row>
    <row r="92" spans="3:17" ht="12.75" customHeight="1">
      <c r="Q92" s="290"/>
    </row>
    <row r="93" spans="3:17" ht="12.75" customHeight="1">
      <c r="Q93" s="290"/>
    </row>
    <row r="94" spans="3:17" ht="12.75" customHeight="1">
      <c r="Q94" s="290"/>
    </row>
    <row r="95" spans="3:17" ht="12.75" customHeight="1">
      <c r="Q95" s="290"/>
    </row>
    <row r="96" spans="3:17" ht="12.75" customHeight="1">
      <c r="Q96" s="290"/>
    </row>
    <row r="97" spans="17:17" ht="12.75" customHeight="1">
      <c r="Q97" s="290"/>
    </row>
    <row r="98" spans="17:17" ht="12.75" customHeight="1">
      <c r="Q98" s="290"/>
    </row>
    <row r="99" spans="17:17" ht="12.75" customHeight="1">
      <c r="Q99" s="290"/>
    </row>
    <row r="100" spans="17:17" ht="12.75" customHeight="1">
      <c r="Q100" s="290"/>
    </row>
    <row r="101" spans="17:17" ht="12.75" customHeight="1">
      <c r="Q101" s="290"/>
    </row>
    <row r="102" spans="17:17" ht="12.75" customHeight="1">
      <c r="Q102" s="290"/>
    </row>
    <row r="103" spans="17:17" ht="12.75" customHeight="1">
      <c r="Q103" s="290"/>
    </row>
    <row r="104" spans="17:17" ht="12.75" customHeight="1">
      <c r="Q104" s="290"/>
    </row>
    <row r="105" spans="17:17" ht="12.75" customHeight="1">
      <c r="Q105" s="290"/>
    </row>
    <row r="106" spans="17:17" ht="12.75" customHeight="1">
      <c r="Q106" s="290"/>
    </row>
    <row r="107" spans="17:17" ht="12.75" customHeight="1">
      <c r="Q107" s="290"/>
    </row>
    <row r="108" spans="17:17" ht="12.75" customHeight="1">
      <c r="Q108" s="290"/>
    </row>
    <row r="109" spans="17:17" ht="12.75" customHeight="1">
      <c r="Q109" s="290"/>
    </row>
    <row r="110" spans="17:17" ht="12.75" customHeight="1">
      <c r="Q110" s="290"/>
    </row>
    <row r="111" spans="17:17" ht="12.75" customHeight="1">
      <c r="Q111" s="290"/>
    </row>
    <row r="112" spans="17:17" ht="12.75" customHeight="1">
      <c r="Q112" s="290"/>
    </row>
    <row r="113" spans="17:17" ht="12.75" customHeight="1">
      <c r="Q113" s="290"/>
    </row>
    <row r="114" spans="17:17" ht="12.75" customHeight="1">
      <c r="Q114" s="290"/>
    </row>
    <row r="115" spans="17:17" ht="12.75" customHeight="1">
      <c r="Q115" s="290"/>
    </row>
    <row r="116" spans="17:17" ht="12.75" customHeight="1">
      <c r="Q116" s="290"/>
    </row>
    <row r="117" spans="17:17" ht="12.75" customHeight="1">
      <c r="Q117" s="290"/>
    </row>
    <row r="118" spans="17:17" ht="12.75" customHeight="1">
      <c r="Q118" s="290"/>
    </row>
    <row r="119" spans="17:17" ht="12.75" customHeight="1">
      <c r="Q119" s="290"/>
    </row>
    <row r="120" spans="17:17" ht="12.75" customHeight="1">
      <c r="Q120" s="290"/>
    </row>
    <row r="121" spans="17:17" ht="12.75" customHeight="1">
      <c r="Q121" s="290"/>
    </row>
    <row r="122" spans="17:17" ht="12.75" customHeight="1">
      <c r="Q122" s="290"/>
    </row>
    <row r="123" spans="17:17" ht="12.75" customHeight="1">
      <c r="Q123" s="290"/>
    </row>
    <row r="124" spans="17:17" ht="12.75" customHeight="1">
      <c r="Q124" s="290"/>
    </row>
    <row r="125" spans="17:17" ht="12.75" customHeight="1">
      <c r="Q125" s="290"/>
    </row>
    <row r="126" spans="17:17" ht="12.75" customHeight="1">
      <c r="Q126" s="290"/>
    </row>
    <row r="127" spans="17:17" ht="12.75" customHeight="1">
      <c r="Q127" s="290"/>
    </row>
    <row r="128" spans="17:17" ht="12.75" customHeight="1">
      <c r="Q128" s="290"/>
    </row>
    <row r="129" spans="17:17" ht="12.75" customHeight="1">
      <c r="Q129" s="290"/>
    </row>
    <row r="130" spans="17:17" ht="12.75" customHeight="1">
      <c r="Q130" s="290"/>
    </row>
    <row r="131" spans="17:17" ht="12.75" customHeight="1">
      <c r="Q131" s="290"/>
    </row>
    <row r="132" spans="17:17" ht="12.75" customHeight="1">
      <c r="Q132" s="290"/>
    </row>
    <row r="133" spans="17:17" ht="12.75" customHeight="1">
      <c r="Q133" s="290"/>
    </row>
    <row r="134" spans="17:17" ht="12.75" customHeight="1">
      <c r="Q134" s="290"/>
    </row>
    <row r="135" spans="17:17" ht="12.75" customHeight="1">
      <c r="Q135" s="290"/>
    </row>
    <row r="136" spans="17:17" ht="12.75" customHeight="1">
      <c r="Q136" s="290"/>
    </row>
    <row r="137" spans="17:17" ht="12.75" customHeight="1">
      <c r="Q137" s="290"/>
    </row>
    <row r="138" spans="17:17" ht="12.75" customHeight="1">
      <c r="Q138" s="290"/>
    </row>
    <row r="139" spans="17:17" ht="12.75" customHeight="1">
      <c r="Q139" s="290"/>
    </row>
    <row r="140" spans="17:17" ht="12.75" customHeight="1">
      <c r="Q140" s="290"/>
    </row>
    <row r="141" spans="17:17" ht="12.75" customHeight="1">
      <c r="Q141" s="290"/>
    </row>
    <row r="142" spans="17:17" ht="12.75" customHeight="1">
      <c r="Q142" s="290"/>
    </row>
    <row r="143" spans="17:17" ht="12.75" customHeight="1">
      <c r="Q143" s="290"/>
    </row>
    <row r="144" spans="17:17" ht="12.75" customHeight="1">
      <c r="Q144" s="290"/>
    </row>
    <row r="145" spans="17:17" ht="12.75" customHeight="1">
      <c r="Q145" s="290"/>
    </row>
    <row r="146" spans="17:17" ht="12.75" customHeight="1">
      <c r="Q146" s="290"/>
    </row>
    <row r="147" spans="17:17" ht="12.75" customHeight="1">
      <c r="Q147" s="290"/>
    </row>
    <row r="148" spans="17:17" ht="12.75" customHeight="1">
      <c r="Q148" s="290"/>
    </row>
    <row r="149" spans="17:17" ht="12.75" customHeight="1">
      <c r="Q149" s="290"/>
    </row>
    <row r="150" spans="17:17" ht="12.75" customHeight="1">
      <c r="Q150" s="290"/>
    </row>
    <row r="151" spans="17:17" ht="12.75" customHeight="1">
      <c r="Q151" s="290"/>
    </row>
    <row r="152" spans="17:17" ht="12.75" customHeight="1">
      <c r="Q152" s="290"/>
    </row>
    <row r="153" spans="17:17" ht="12.75" customHeight="1">
      <c r="Q153" s="290"/>
    </row>
    <row r="154" spans="17:17" ht="12.75" customHeight="1">
      <c r="Q154" s="290"/>
    </row>
    <row r="155" spans="17:17" ht="12.75" customHeight="1">
      <c r="Q155" s="290"/>
    </row>
    <row r="156" spans="17:17" ht="12.75" customHeight="1">
      <c r="Q156" s="290"/>
    </row>
    <row r="157" spans="17:17" ht="12.75" customHeight="1">
      <c r="Q157" s="290"/>
    </row>
    <row r="158" spans="17:17" ht="12.75" customHeight="1">
      <c r="Q158" s="290"/>
    </row>
    <row r="159" spans="17:17" ht="12.75" customHeight="1">
      <c r="Q159" s="290"/>
    </row>
    <row r="160" spans="17:17" ht="12.75" customHeight="1">
      <c r="Q160" s="290"/>
    </row>
    <row r="161" spans="17:17" ht="12.75" customHeight="1">
      <c r="Q161" s="290"/>
    </row>
    <row r="162" spans="17:17" ht="12.75" customHeight="1">
      <c r="Q162" s="290"/>
    </row>
    <row r="163" spans="17:17" ht="12.75" customHeight="1">
      <c r="Q163" s="290"/>
    </row>
    <row r="164" spans="17:17" ht="12.75" customHeight="1">
      <c r="Q164" s="290"/>
    </row>
    <row r="165" spans="17:17" ht="12.75" customHeight="1">
      <c r="Q165" s="290"/>
    </row>
    <row r="166" spans="17:17" ht="12.75" customHeight="1">
      <c r="Q166" s="290"/>
    </row>
    <row r="167" spans="17:17" ht="12.75" customHeight="1">
      <c r="Q167" s="290"/>
    </row>
    <row r="168" spans="17:17" ht="12.75" customHeight="1">
      <c r="Q168" s="290"/>
    </row>
    <row r="169" spans="17:17" ht="12.75" customHeight="1">
      <c r="Q169" s="290"/>
    </row>
    <row r="170" spans="17:17" ht="12.75" customHeight="1">
      <c r="Q170" s="290"/>
    </row>
    <row r="171" spans="17:17" ht="12.75" customHeight="1">
      <c r="Q171" s="290"/>
    </row>
    <row r="172" spans="17:17" ht="12.75" customHeight="1">
      <c r="Q172" s="290"/>
    </row>
    <row r="173" spans="17:17" ht="12.75" customHeight="1">
      <c r="Q173" s="290"/>
    </row>
    <row r="174" spans="17:17" ht="12.75" customHeight="1">
      <c r="Q174" s="290"/>
    </row>
    <row r="175" spans="17:17" ht="12.75" customHeight="1">
      <c r="Q175" s="290"/>
    </row>
    <row r="176" spans="17:17" ht="12.75" customHeight="1">
      <c r="Q176" s="290"/>
    </row>
    <row r="177" spans="17:17" ht="12.75" customHeight="1">
      <c r="Q177" s="290"/>
    </row>
    <row r="178" spans="17:17" ht="12.75" customHeight="1">
      <c r="Q178" s="290"/>
    </row>
    <row r="179" spans="17:17" ht="12.75" customHeight="1">
      <c r="Q179" s="290"/>
    </row>
    <row r="180" spans="17:17" ht="12.75" customHeight="1">
      <c r="Q180" s="290"/>
    </row>
    <row r="181" spans="17:17" ht="12.75" customHeight="1">
      <c r="Q181" s="290"/>
    </row>
    <row r="182" spans="17:17" ht="12.75" customHeight="1">
      <c r="Q182" s="290"/>
    </row>
    <row r="183" spans="17:17" ht="12.75" customHeight="1">
      <c r="Q183" s="290"/>
    </row>
    <row r="184" spans="17:17" ht="12.75" customHeight="1">
      <c r="Q184" s="290"/>
    </row>
    <row r="185" spans="17:17" ht="12.75" customHeight="1">
      <c r="Q185" s="290"/>
    </row>
    <row r="186" spans="17:17" ht="12.75" customHeight="1">
      <c r="Q186" s="290"/>
    </row>
    <row r="187" spans="17:17" ht="12.75" customHeight="1">
      <c r="Q187" s="290"/>
    </row>
    <row r="188" spans="17:17" ht="12.75" customHeight="1">
      <c r="Q188" s="290"/>
    </row>
    <row r="189" spans="17:17" ht="12.75" customHeight="1">
      <c r="Q189" s="290"/>
    </row>
    <row r="190" spans="17:17" ht="12.75" customHeight="1">
      <c r="Q190" s="290"/>
    </row>
    <row r="191" spans="17:17" ht="12.75" customHeight="1">
      <c r="Q191" s="290"/>
    </row>
    <row r="192" spans="17:17" ht="12.75" customHeight="1">
      <c r="Q192" s="290"/>
    </row>
    <row r="193" spans="17:17" ht="12.75" customHeight="1">
      <c r="Q193" s="290"/>
    </row>
    <row r="194" spans="17:17" ht="12.75" customHeight="1">
      <c r="Q194" s="290"/>
    </row>
    <row r="195" spans="17:17" ht="12.75" customHeight="1">
      <c r="Q195" s="290"/>
    </row>
    <row r="196" spans="17:17" ht="12.75" customHeight="1">
      <c r="Q196" s="290"/>
    </row>
    <row r="197" spans="17:17" ht="12.75" customHeight="1">
      <c r="Q197" s="290"/>
    </row>
    <row r="198" spans="17:17" ht="12.75" customHeight="1">
      <c r="Q198" s="290"/>
    </row>
    <row r="199" spans="17:17" ht="12.75" customHeight="1">
      <c r="Q199" s="290"/>
    </row>
    <row r="200" spans="17:17" ht="12.75" customHeight="1">
      <c r="Q200" s="290"/>
    </row>
    <row r="201" spans="17:17" ht="12.75" customHeight="1">
      <c r="Q201" s="290"/>
    </row>
    <row r="202" spans="17:17" ht="12.75" customHeight="1">
      <c r="Q202" s="290"/>
    </row>
    <row r="203" spans="17:17" ht="12.75" customHeight="1">
      <c r="Q203" s="290"/>
    </row>
    <row r="204" spans="17:17" ht="12.75" customHeight="1">
      <c r="Q204" s="290"/>
    </row>
    <row r="205" spans="17:17" ht="12.75" customHeight="1">
      <c r="Q205" s="290"/>
    </row>
    <row r="206" spans="17:17" ht="12.75" customHeight="1">
      <c r="Q206" s="290"/>
    </row>
    <row r="207" spans="17:17" ht="12.75" customHeight="1">
      <c r="Q207" s="290"/>
    </row>
    <row r="208" spans="17:17" ht="12.75" customHeight="1">
      <c r="Q208" s="290"/>
    </row>
    <row r="209" spans="17:17" ht="12.75" customHeight="1">
      <c r="Q209" s="290"/>
    </row>
    <row r="210" spans="17:17" ht="12.75" customHeight="1">
      <c r="Q210" s="290"/>
    </row>
    <row r="211" spans="17:17" ht="12.75" customHeight="1">
      <c r="Q211" s="290"/>
    </row>
    <row r="212" spans="17:17" ht="12.75" customHeight="1">
      <c r="Q212" s="290"/>
    </row>
    <row r="213" spans="17:17" ht="12.75" customHeight="1">
      <c r="Q213" s="290"/>
    </row>
    <row r="214" spans="17:17" ht="12.75" customHeight="1">
      <c r="Q214" s="290"/>
    </row>
    <row r="215" spans="17:17" ht="12.75" customHeight="1">
      <c r="Q215" s="290"/>
    </row>
    <row r="216" spans="17:17" ht="12.75" customHeight="1">
      <c r="Q216" s="290"/>
    </row>
    <row r="217" spans="17:17" ht="12.75" customHeight="1">
      <c r="Q217" s="290"/>
    </row>
    <row r="218" spans="17:17" ht="12.75" customHeight="1">
      <c r="Q218" s="290"/>
    </row>
    <row r="219" spans="17:17" ht="12.75" customHeight="1">
      <c r="Q219" s="290"/>
    </row>
    <row r="220" spans="17:17" ht="12.75" customHeight="1">
      <c r="Q220" s="290"/>
    </row>
    <row r="221" spans="17:17" ht="12.75" customHeight="1">
      <c r="Q221" s="290"/>
    </row>
    <row r="222" spans="17:17" ht="12.75" customHeight="1">
      <c r="Q222" s="290"/>
    </row>
    <row r="223" spans="17:17" ht="12.75" customHeight="1">
      <c r="Q223" s="290"/>
    </row>
    <row r="224" spans="17:17" ht="12.75" customHeight="1">
      <c r="Q224" s="290"/>
    </row>
    <row r="225" spans="17:17" ht="12.75" customHeight="1">
      <c r="Q225" s="290"/>
    </row>
    <row r="226" spans="17:17" ht="12.75" customHeight="1">
      <c r="Q226" s="290"/>
    </row>
    <row r="227" spans="17:17" ht="12.75" customHeight="1">
      <c r="Q227" s="290"/>
    </row>
    <row r="228" spans="17:17" ht="12.75" customHeight="1">
      <c r="Q228" s="290"/>
    </row>
    <row r="229" spans="17:17" ht="12.75" customHeight="1">
      <c r="Q229" s="290"/>
    </row>
    <row r="230" spans="17:17" ht="12.75" customHeight="1">
      <c r="Q230" s="290"/>
    </row>
    <row r="231" spans="17:17" ht="12.75" customHeight="1">
      <c r="Q231" s="290"/>
    </row>
    <row r="232" spans="17:17" ht="12.75" customHeight="1">
      <c r="Q232" s="290"/>
    </row>
    <row r="233" spans="17:17" ht="12.75" customHeight="1">
      <c r="Q233" s="290"/>
    </row>
    <row r="234" spans="17:17" ht="12.75" customHeight="1">
      <c r="Q234" s="290"/>
    </row>
    <row r="235" spans="17:17" ht="12.75" customHeight="1">
      <c r="Q235" s="290"/>
    </row>
    <row r="236" spans="17:17" ht="12.75" customHeight="1">
      <c r="Q236" s="290"/>
    </row>
    <row r="237" spans="17:17" ht="12.75" customHeight="1">
      <c r="Q237" s="290"/>
    </row>
    <row r="238" spans="17:17" ht="12.75" customHeight="1">
      <c r="Q238" s="290"/>
    </row>
    <row r="239" spans="17:17" ht="12.75" customHeight="1">
      <c r="Q239" s="290"/>
    </row>
    <row r="240" spans="17:17" ht="12.75" customHeight="1">
      <c r="Q240" s="290"/>
    </row>
    <row r="241" spans="17:17" ht="12.75" customHeight="1">
      <c r="Q241" s="290"/>
    </row>
    <row r="242" spans="17:17" ht="12.75" customHeight="1">
      <c r="Q242" s="290"/>
    </row>
    <row r="243" spans="17:17" ht="12.75" customHeight="1">
      <c r="Q243" s="290"/>
    </row>
    <row r="244" spans="17:17" ht="12.75" customHeight="1">
      <c r="Q244" s="290"/>
    </row>
    <row r="245" spans="17:17" ht="12.75" customHeight="1">
      <c r="Q245" s="290"/>
    </row>
    <row r="246" spans="17:17" ht="12.75" customHeight="1">
      <c r="Q246" s="290"/>
    </row>
    <row r="247" spans="17:17" ht="12.75" customHeight="1">
      <c r="Q247" s="290"/>
    </row>
    <row r="248" spans="17:17" ht="12.75" customHeight="1">
      <c r="Q248" s="290"/>
    </row>
    <row r="249" spans="17:17" ht="12.75" customHeight="1">
      <c r="Q249" s="290"/>
    </row>
    <row r="250" spans="17:17" ht="12.75" customHeight="1">
      <c r="Q250" s="290"/>
    </row>
    <row r="251" spans="17:17" ht="12.75" customHeight="1">
      <c r="Q251" s="290"/>
    </row>
    <row r="252" spans="17:17" ht="12.75" customHeight="1">
      <c r="Q252" s="290"/>
    </row>
    <row r="253" spans="17:17" ht="12.75" customHeight="1">
      <c r="Q253" s="290"/>
    </row>
    <row r="254" spans="17:17" ht="12.75" customHeight="1">
      <c r="Q254" s="290"/>
    </row>
    <row r="255" spans="17:17" ht="12.75" customHeight="1">
      <c r="Q255" s="290"/>
    </row>
    <row r="256" spans="17:17" ht="12.75" customHeight="1">
      <c r="Q256" s="290"/>
    </row>
    <row r="257" spans="17:17" ht="12.75" customHeight="1">
      <c r="Q257" s="290"/>
    </row>
    <row r="258" spans="17:17" ht="12.75" customHeight="1">
      <c r="Q258" s="290"/>
    </row>
    <row r="259" spans="17:17" ht="12.75" customHeight="1">
      <c r="Q259" s="290"/>
    </row>
    <row r="260" spans="17:17" ht="12.75" customHeight="1">
      <c r="Q260" s="290"/>
    </row>
    <row r="261" spans="17:17" ht="12.75" customHeight="1">
      <c r="Q261" s="290"/>
    </row>
    <row r="262" spans="17:17" ht="12.75" customHeight="1">
      <c r="Q262" s="290"/>
    </row>
    <row r="263" spans="17:17" ht="12.75" customHeight="1">
      <c r="Q263" s="290"/>
    </row>
    <row r="264" spans="17:17" ht="12.75" customHeight="1">
      <c r="Q264" s="290"/>
    </row>
    <row r="265" spans="17:17" ht="12.75" customHeight="1">
      <c r="Q265" s="290"/>
    </row>
    <row r="266" spans="17:17" ht="12.75" customHeight="1">
      <c r="Q266" s="290"/>
    </row>
    <row r="267" spans="17:17" ht="12.75" customHeight="1">
      <c r="Q267" s="290"/>
    </row>
    <row r="268" spans="17:17" ht="12.75" customHeight="1">
      <c r="Q268" s="290"/>
    </row>
    <row r="269" spans="17:17" ht="12.75" customHeight="1">
      <c r="Q269" s="290"/>
    </row>
    <row r="270" spans="17:17" ht="12.75" customHeight="1">
      <c r="Q270" s="290"/>
    </row>
    <row r="271" spans="17:17" ht="15.75" customHeight="1"/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P53:P54"/>
    <mergeCell ref="D54:E54"/>
    <mergeCell ref="Q13:Q14"/>
    <mergeCell ref="C15:E15"/>
    <mergeCell ref="C40:D40"/>
    <mergeCell ref="C42:D42"/>
    <mergeCell ref="C43:D43"/>
    <mergeCell ref="C45:D45"/>
    <mergeCell ref="Q19:Q22"/>
    <mergeCell ref="C35:D36"/>
    <mergeCell ref="D53:E53"/>
    <mergeCell ref="B51:E51"/>
    <mergeCell ref="B52:E52"/>
    <mergeCell ref="B46:B47"/>
    <mergeCell ref="C46:D47"/>
    <mergeCell ref="C24:D24"/>
    <mergeCell ref="X10:Y10"/>
    <mergeCell ref="F11:G11"/>
    <mergeCell ref="H11:I11"/>
    <mergeCell ref="J11:K11"/>
    <mergeCell ref="L11:M11"/>
    <mergeCell ref="S11:V11"/>
    <mergeCell ref="B10:B11"/>
    <mergeCell ref="C10:C11"/>
    <mergeCell ref="E10:E11"/>
    <mergeCell ref="F10:O10"/>
    <mergeCell ref="P10:P11"/>
    <mergeCell ref="N11:O11"/>
    <mergeCell ref="B28:E28"/>
    <mergeCell ref="B29:P29"/>
    <mergeCell ref="B32:E32"/>
    <mergeCell ref="B33:B34"/>
    <mergeCell ref="C33:D34"/>
    <mergeCell ref="B35:B36"/>
    <mergeCell ref="C37:D37"/>
    <mergeCell ref="C38:D38"/>
    <mergeCell ref="C39:D39"/>
    <mergeCell ref="C60:E60"/>
    <mergeCell ref="C44:D44"/>
    <mergeCell ref="B50:E50"/>
    <mergeCell ref="B53:B54"/>
    <mergeCell ref="C53:C54"/>
    <mergeCell ref="F69:O69"/>
    <mergeCell ref="F70:G70"/>
    <mergeCell ref="H70:I70"/>
    <mergeCell ref="J70:K70"/>
    <mergeCell ref="L70:M70"/>
    <mergeCell ref="N70:O70"/>
    <mergeCell ref="C66:D66"/>
    <mergeCell ref="C55:E55"/>
    <mergeCell ref="C56:E56"/>
    <mergeCell ref="C57:E57"/>
    <mergeCell ref="C58:E58"/>
    <mergeCell ref="C59:E59"/>
    <mergeCell ref="B65:E65"/>
    <mergeCell ref="C61:E61"/>
    <mergeCell ref="C62:E62"/>
    <mergeCell ref="C63:E63"/>
    <mergeCell ref="C64:E64"/>
  </mergeCells>
  <conditionalFormatting sqref="E72 C74:D74">
    <cfRule type="cellIs" dxfId="88" priority="6" operator="greaterThan">
      <formula>0</formula>
    </cfRule>
  </conditionalFormatting>
  <conditionalFormatting sqref="V13">
    <cfRule type="cellIs" dxfId="87" priority="7" operator="lessThan">
      <formula>$U$13</formula>
    </cfRule>
  </conditionalFormatting>
  <conditionalFormatting sqref="V14">
    <cfRule type="cellIs" dxfId="86" priority="8" operator="lessThan">
      <formula>$U$14</formula>
    </cfRule>
  </conditionalFormatting>
  <conditionalFormatting sqref="V16">
    <cfRule type="cellIs" dxfId="85" priority="9" operator="lessThan">
      <formula>$U$16</formula>
    </cfRule>
  </conditionalFormatting>
  <conditionalFormatting sqref="F48:O48">
    <cfRule type="cellIs" dxfId="84" priority="10" operator="lessThan">
      <formula>$F$41/2</formula>
    </cfRule>
  </conditionalFormatting>
  <conditionalFormatting sqref="P51">
    <cfRule type="cellIs" dxfId="83" priority="11" operator="lessThan">
      <formula>#REF!</formula>
    </cfRule>
  </conditionalFormatting>
  <conditionalFormatting sqref="P51">
    <cfRule type="cellIs" dxfId="82" priority="12" operator="greaterThan">
      <formula>#REF!</formula>
    </cfRule>
  </conditionalFormatting>
  <conditionalFormatting sqref="H70">
    <cfRule type="cellIs" dxfId="81" priority="17" operator="greaterThan">
      <formula>$H$70</formula>
    </cfRule>
  </conditionalFormatting>
  <conditionalFormatting sqref="N50:O50">
    <cfRule type="cellIs" dxfId="80" priority="34" operator="lessThan">
      <formula>#REF!</formula>
    </cfRule>
  </conditionalFormatting>
  <conditionalFormatting sqref="N50:O50">
    <cfRule type="cellIs" dxfId="79" priority="35" operator="greaterThan">
      <formula>#REF!</formula>
    </cfRule>
  </conditionalFormatting>
  <conditionalFormatting sqref="H49">
    <cfRule type="cellIs" dxfId="78" priority="36" operator="lessThan">
      <formula>$H$50</formula>
    </cfRule>
  </conditionalFormatting>
  <conditionalFormatting sqref="H49">
    <cfRule type="cellIs" dxfId="77" priority="37" operator="greaterThan">
      <formula>$H$50</formula>
    </cfRule>
  </conditionalFormatting>
  <conditionalFormatting sqref="I49">
    <cfRule type="cellIs" dxfId="76" priority="38" operator="lessThan">
      <formula>$I$50</formula>
    </cfRule>
  </conditionalFormatting>
  <conditionalFormatting sqref="I49">
    <cfRule type="cellIs" dxfId="75" priority="39" operator="greaterThan">
      <formula>$I$50</formula>
    </cfRule>
  </conditionalFormatting>
  <conditionalFormatting sqref="J49">
    <cfRule type="cellIs" dxfId="74" priority="40" operator="lessThan">
      <formula>$J$50</formula>
    </cfRule>
  </conditionalFormatting>
  <conditionalFormatting sqref="J49">
    <cfRule type="cellIs" dxfId="73" priority="41" operator="greaterThan">
      <formula>$J$50</formula>
    </cfRule>
  </conditionalFormatting>
  <conditionalFormatting sqref="K49">
    <cfRule type="cellIs" dxfId="72" priority="42" operator="lessThan">
      <formula>$K$50</formula>
    </cfRule>
  </conditionalFormatting>
  <conditionalFormatting sqref="K49">
    <cfRule type="cellIs" dxfId="71" priority="43" operator="greaterThan">
      <formula>$K$50</formula>
    </cfRule>
  </conditionalFormatting>
  <conditionalFormatting sqref="L49">
    <cfRule type="cellIs" dxfId="70" priority="44" operator="lessThan">
      <formula>$L$50</formula>
    </cfRule>
  </conditionalFormatting>
  <conditionalFormatting sqref="L49">
    <cfRule type="cellIs" dxfId="69" priority="45" operator="greaterThan">
      <formula>$L$50</formula>
    </cfRule>
  </conditionalFormatting>
  <conditionalFormatting sqref="M49">
    <cfRule type="cellIs" dxfId="68" priority="46" operator="lessThan">
      <formula>$M$50</formula>
    </cfRule>
  </conditionalFormatting>
  <conditionalFormatting sqref="M49">
    <cfRule type="cellIs" dxfId="67" priority="47" operator="greaterThan">
      <formula>$M$50</formula>
    </cfRule>
  </conditionalFormatting>
  <conditionalFormatting sqref="N49">
    <cfRule type="cellIs" dxfId="66" priority="48" operator="lessThan">
      <formula>$N$50</formula>
    </cfRule>
  </conditionalFormatting>
  <conditionalFormatting sqref="N49">
    <cfRule type="cellIs" dxfId="65" priority="49" operator="greaterThan">
      <formula>$N$50</formula>
    </cfRule>
  </conditionalFormatting>
  <conditionalFormatting sqref="O49">
    <cfRule type="cellIs" dxfId="64" priority="50" operator="lessThan">
      <formula>$O$50</formula>
    </cfRule>
  </conditionalFormatting>
  <conditionalFormatting sqref="O49">
    <cfRule type="cellIs" dxfId="63" priority="51" operator="greaterThan">
      <formula>$O$50</formula>
    </cfRule>
  </conditionalFormatting>
  <conditionalFormatting sqref="F52:G52">
    <cfRule type="cellIs" dxfId="62" priority="5" operator="notEqual">
      <formula>$F$70</formula>
    </cfRule>
  </conditionalFormatting>
  <conditionalFormatting sqref="H52:I52">
    <cfRule type="cellIs" dxfId="61" priority="4" operator="notEqual">
      <formula>$H$70</formula>
    </cfRule>
  </conditionalFormatting>
  <conditionalFormatting sqref="J52:K52">
    <cfRule type="cellIs" dxfId="60" priority="3" operator="notEqual">
      <formula>$J$70</formula>
    </cfRule>
  </conditionalFormatting>
  <conditionalFormatting sqref="L52:M52">
    <cfRule type="cellIs" dxfId="59" priority="2" operator="notEqual">
      <formula>$L$70</formula>
    </cfRule>
  </conditionalFormatting>
  <conditionalFormatting sqref="N52:O52">
    <cfRule type="cellIs" dxfId="58" priority="1" operator="notEqual">
      <formula>$N$70</formula>
    </cfRule>
  </conditionalFormatting>
  <dataValidations count="4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 D13:D14">
      <formula1>$T$21:$T$23</formula1>
    </dataValidation>
    <dataValidation type="list" allowBlank="1" showErrorMessage="1" sqref="E33:E40 F51:O51 E42:E47">
      <formula1>$T$13:$T$16</formula1>
    </dataValidation>
  </dataValidations>
  <printOptions horizontalCentered="1"/>
  <pageMargins left="0" right="0" top="0" bottom="0" header="0" footer="0"/>
  <pageSetup paperSize="9" scale="46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="80" zoomScaleNormal="80" workbookViewId="0">
      <pane ySplit="10" topLeftCell="A11" activePane="bottomLeft" state="frozen"/>
      <selection pane="bottomLeft" activeCell="L34" sqref="L34"/>
    </sheetView>
  </sheetViews>
  <sheetFormatPr defaultColWidth="9.21875" defaultRowHeight="13.2"/>
  <cols>
    <col min="1" max="1" width="22.21875" style="194" customWidth="1"/>
    <col min="2" max="2" width="3.44140625" style="194" customWidth="1"/>
    <col min="3" max="3" width="50.77734375" style="194" customWidth="1"/>
    <col min="4" max="5" width="9" style="194" customWidth="1"/>
    <col min="6" max="7" width="5.77734375" style="194" customWidth="1"/>
    <col min="8" max="8" width="8.21875" style="194" customWidth="1"/>
    <col min="9" max="9" width="28" style="194" customWidth="1"/>
    <col min="10" max="10" width="4.77734375" style="194" customWidth="1"/>
    <col min="11" max="11" width="5" style="194" customWidth="1"/>
    <col min="12" max="12" width="6.21875" style="194" customWidth="1"/>
    <col min="13" max="13" width="9.21875" style="194"/>
    <col min="14" max="14" width="19.44140625" style="194" customWidth="1"/>
    <col min="15" max="15" width="14.21875" style="194" customWidth="1"/>
    <col min="16" max="16" width="17.77734375" style="194" customWidth="1"/>
    <col min="17" max="17" width="14.5546875" style="194" customWidth="1"/>
    <col min="18" max="16384" width="9.21875" style="194"/>
  </cols>
  <sheetData>
    <row r="1" spans="2:15" ht="22.8">
      <c r="B1" s="193" t="s">
        <v>1</v>
      </c>
      <c r="E1" s="195"/>
    </row>
    <row r="2" spans="2:15" ht="21">
      <c r="B2" s="196" t="s">
        <v>188</v>
      </c>
      <c r="E2" s="195"/>
    </row>
    <row r="3" spans="2:15" ht="15.6">
      <c r="B3" s="197" t="s">
        <v>189</v>
      </c>
      <c r="C3" s="197"/>
      <c r="D3" s="197"/>
      <c r="E3" s="197"/>
      <c r="F3" s="197"/>
    </row>
    <row r="4" spans="2:15" ht="15">
      <c r="B4" s="175" t="s">
        <v>15</v>
      </c>
      <c r="E4" s="198"/>
    </row>
    <row r="5" spans="2:15" ht="15">
      <c r="B5" s="199" t="s">
        <v>3</v>
      </c>
    </row>
    <row r="6" spans="2:15" ht="15">
      <c r="B6" s="6" t="s">
        <v>22</v>
      </c>
      <c r="C6"/>
    </row>
    <row r="7" spans="2:15" ht="15">
      <c r="B7" s="199"/>
      <c r="C7" s="211" t="s">
        <v>140</v>
      </c>
      <c r="D7" s="29" t="s">
        <v>141</v>
      </c>
    </row>
    <row r="8" spans="2:15" ht="15">
      <c r="B8" s="199"/>
    </row>
    <row r="9" spans="2:15" ht="21" customHeight="1">
      <c r="B9" s="975" t="s">
        <v>4</v>
      </c>
      <c r="C9" s="976" t="s">
        <v>5</v>
      </c>
      <c r="D9" s="200"/>
      <c r="E9" s="977"/>
      <c r="F9" s="976" t="s">
        <v>6</v>
      </c>
      <c r="G9" s="979"/>
      <c r="H9" s="979"/>
      <c r="I9" s="980" t="s">
        <v>165</v>
      </c>
    </row>
    <row r="10" spans="2:15" ht="29.25" customHeight="1">
      <c r="B10" s="975"/>
      <c r="C10" s="976"/>
      <c r="D10" s="201"/>
      <c r="E10" s="978"/>
      <c r="F10" s="273" t="s">
        <v>8</v>
      </c>
      <c r="G10" s="273" t="s">
        <v>9</v>
      </c>
      <c r="H10" s="273" t="s">
        <v>10</v>
      </c>
      <c r="I10" s="980"/>
      <c r="M10" s="985" t="s">
        <v>46</v>
      </c>
      <c r="N10" s="986"/>
      <c r="O10" s="987"/>
    </row>
    <row r="11" spans="2:15">
      <c r="B11" s="202">
        <v>1</v>
      </c>
      <c r="C11" s="203" t="s">
        <v>14</v>
      </c>
      <c r="D11" s="204"/>
      <c r="E11" s="205"/>
      <c r="F11" s="206">
        <v>2</v>
      </c>
      <c r="G11" s="206">
        <v>2</v>
      </c>
      <c r="H11" s="206">
        <v>2</v>
      </c>
      <c r="I11" s="207">
        <f>SUM(F11:H11)</f>
        <v>6</v>
      </c>
      <c r="M11" s="202"/>
      <c r="N11" s="208" t="s">
        <v>50</v>
      </c>
      <c r="O11" s="208" t="s">
        <v>51</v>
      </c>
    </row>
    <row r="12" spans="2:15" ht="15" customHeight="1">
      <c r="B12" s="202">
        <v>2</v>
      </c>
      <c r="C12" s="203" t="s">
        <v>24</v>
      </c>
      <c r="D12" s="209" t="s">
        <v>195</v>
      </c>
      <c r="E12" s="205"/>
      <c r="F12" s="206">
        <v>2</v>
      </c>
      <c r="G12" s="206">
        <v>2</v>
      </c>
      <c r="H12" s="206">
        <v>1</v>
      </c>
      <c r="I12" s="207">
        <f t="shared" ref="I12:I24" si="0">SUM(F12:H12)</f>
        <v>5</v>
      </c>
      <c r="M12" s="208" t="s">
        <v>55</v>
      </c>
      <c r="N12" s="260" t="s">
        <v>140</v>
      </c>
      <c r="O12" s="210">
        <v>450</v>
      </c>
    </row>
    <row r="13" spans="2:15">
      <c r="B13" s="202">
        <v>3</v>
      </c>
      <c r="C13" s="203" t="s">
        <v>26</v>
      </c>
      <c r="D13" s="204"/>
      <c r="E13" s="205"/>
      <c r="F13" s="206">
        <v>1</v>
      </c>
      <c r="G13" s="206">
        <v>1</v>
      </c>
      <c r="H13" s="206">
        <v>1</v>
      </c>
      <c r="I13" s="207">
        <f t="shared" si="0"/>
        <v>3</v>
      </c>
    </row>
    <row r="14" spans="2:15">
      <c r="B14" s="202">
        <v>4</v>
      </c>
      <c r="C14" s="203" t="s">
        <v>311</v>
      </c>
      <c r="D14" s="204"/>
      <c r="E14" s="205"/>
      <c r="F14" s="206">
        <v>1</v>
      </c>
      <c r="G14" s="206" t="s">
        <v>194</v>
      </c>
      <c r="H14" s="206" t="s">
        <v>194</v>
      </c>
      <c r="I14" s="207">
        <f t="shared" si="0"/>
        <v>1</v>
      </c>
      <c r="M14" s="212"/>
      <c r="N14" s="213"/>
      <c r="O14" s="214"/>
    </row>
    <row r="15" spans="2:15">
      <c r="B15" s="202">
        <v>5</v>
      </c>
      <c r="C15" s="673" t="s">
        <v>336</v>
      </c>
      <c r="D15" s="656"/>
      <c r="E15" s="647"/>
      <c r="F15" s="206">
        <v>2</v>
      </c>
      <c r="G15" s="206" t="s">
        <v>194</v>
      </c>
      <c r="H15" s="206" t="s">
        <v>194</v>
      </c>
      <c r="I15" s="207">
        <f t="shared" si="0"/>
        <v>2</v>
      </c>
      <c r="M15" s="212"/>
      <c r="N15" s="213"/>
      <c r="O15" s="214"/>
    </row>
    <row r="16" spans="2:15">
      <c r="B16" s="202">
        <v>6</v>
      </c>
      <c r="C16" s="203" t="s">
        <v>31</v>
      </c>
      <c r="D16" s="204"/>
      <c r="E16" s="205"/>
      <c r="F16" s="206">
        <v>1</v>
      </c>
      <c r="G16" s="206">
        <v>1</v>
      </c>
      <c r="H16" s="206">
        <v>1</v>
      </c>
      <c r="I16" s="207">
        <f t="shared" si="0"/>
        <v>3</v>
      </c>
    </row>
    <row r="17" spans="1:17">
      <c r="B17" s="202">
        <v>7</v>
      </c>
      <c r="C17" s="203" t="s">
        <v>34</v>
      </c>
      <c r="D17" s="204"/>
      <c r="E17" s="205"/>
      <c r="F17" s="215" t="s">
        <v>194</v>
      </c>
      <c r="G17" s="215" t="s">
        <v>194</v>
      </c>
      <c r="H17" s="215" t="s">
        <v>194</v>
      </c>
      <c r="I17" s="207">
        <f t="shared" si="0"/>
        <v>0</v>
      </c>
    </row>
    <row r="18" spans="1:17">
      <c r="B18" s="202">
        <v>8</v>
      </c>
      <c r="C18" s="203" t="s">
        <v>36</v>
      </c>
      <c r="D18" s="204"/>
      <c r="E18" s="205"/>
      <c r="F18" s="215" t="s">
        <v>194</v>
      </c>
      <c r="G18" s="215" t="s">
        <v>194</v>
      </c>
      <c r="H18" s="215" t="s">
        <v>194</v>
      </c>
      <c r="I18" s="207">
        <f t="shared" si="0"/>
        <v>0</v>
      </c>
    </row>
    <row r="19" spans="1:17">
      <c r="B19" s="202">
        <v>9</v>
      </c>
      <c r="C19" s="203" t="s">
        <v>38</v>
      </c>
      <c r="D19" s="204"/>
      <c r="E19" s="205"/>
      <c r="F19" s="206">
        <v>1</v>
      </c>
      <c r="G19" s="206">
        <v>1</v>
      </c>
      <c r="H19" s="206">
        <v>1</v>
      </c>
      <c r="I19" s="207">
        <f t="shared" si="0"/>
        <v>3</v>
      </c>
      <c r="M19" s="194" t="s">
        <v>65</v>
      </c>
    </row>
    <row r="20" spans="1:17">
      <c r="B20" s="202">
        <v>10</v>
      </c>
      <c r="C20" s="203" t="s">
        <v>39</v>
      </c>
      <c r="D20" s="204"/>
      <c r="E20" s="205"/>
      <c r="F20" s="206">
        <v>2</v>
      </c>
      <c r="G20" s="206">
        <v>2</v>
      </c>
      <c r="H20" s="206">
        <v>1</v>
      </c>
      <c r="I20" s="207">
        <f t="shared" si="0"/>
        <v>5</v>
      </c>
      <c r="N20" s="15" t="s">
        <v>195</v>
      </c>
      <c r="O20" s="53" t="s">
        <v>196</v>
      </c>
    </row>
    <row r="21" spans="1:17">
      <c r="B21" s="202">
        <v>11</v>
      </c>
      <c r="C21" s="203" t="s">
        <v>40</v>
      </c>
      <c r="D21" s="204"/>
      <c r="E21" s="205"/>
      <c r="F21" s="206">
        <v>1</v>
      </c>
      <c r="G21" s="206"/>
      <c r="H21" s="206"/>
      <c r="I21" s="207">
        <f t="shared" si="0"/>
        <v>1</v>
      </c>
      <c r="N21" s="15" t="s">
        <v>197</v>
      </c>
      <c r="O21" s="53" t="s">
        <v>198</v>
      </c>
    </row>
    <row r="22" spans="1:17">
      <c r="B22" s="202">
        <v>12</v>
      </c>
      <c r="C22" s="203" t="s">
        <v>72</v>
      </c>
      <c r="D22" s="204"/>
      <c r="E22" s="205"/>
      <c r="F22" s="206">
        <v>3</v>
      </c>
      <c r="G22" s="206">
        <v>3</v>
      </c>
      <c r="H22" s="206">
        <v>3</v>
      </c>
      <c r="I22" s="207">
        <f t="shared" si="0"/>
        <v>9</v>
      </c>
      <c r="N22" s="15" t="s">
        <v>199</v>
      </c>
      <c r="O22" s="53" t="s">
        <v>200</v>
      </c>
    </row>
    <row r="23" spans="1:17">
      <c r="B23" s="202">
        <v>13</v>
      </c>
      <c r="C23" s="217" t="s">
        <v>73</v>
      </c>
      <c r="D23" s="218"/>
      <c r="E23" s="205"/>
      <c r="F23" s="206">
        <v>1</v>
      </c>
      <c r="G23" s="206"/>
      <c r="H23" s="206"/>
      <c r="I23" s="207">
        <f t="shared" si="0"/>
        <v>1</v>
      </c>
    </row>
    <row r="24" spans="1:17">
      <c r="B24" s="202">
        <v>14</v>
      </c>
      <c r="C24" s="217" t="s">
        <v>74</v>
      </c>
      <c r="D24" s="219"/>
      <c r="E24" s="220"/>
      <c r="F24" s="206">
        <v>1</v>
      </c>
      <c r="G24" s="206">
        <v>1</v>
      </c>
      <c r="H24" s="206">
        <v>1</v>
      </c>
      <c r="I24" s="207">
        <f t="shared" si="0"/>
        <v>3</v>
      </c>
    </row>
    <row r="25" spans="1:17">
      <c r="B25" s="221" t="s">
        <v>173</v>
      </c>
      <c r="C25" s="222"/>
      <c r="D25" s="223"/>
      <c r="E25" s="224"/>
      <c r="F25" s="225">
        <f t="shared" ref="F25:H25" si="1">SUM(F11:F24)</f>
        <v>18</v>
      </c>
      <c r="G25" s="226">
        <f t="shared" si="1"/>
        <v>13</v>
      </c>
      <c r="H25" s="226">
        <f t="shared" si="1"/>
        <v>11</v>
      </c>
      <c r="I25" s="225">
        <f>SUM(I11:I24)</f>
        <v>42</v>
      </c>
    </row>
    <row r="26" spans="1:17" ht="12.75" customHeight="1">
      <c r="A26" s="139">
        <f t="shared" ref="A26:A34" si="2">LEN(C26)</f>
        <v>19</v>
      </c>
      <c r="B26" s="227">
        <v>15</v>
      </c>
      <c r="C26" s="988" t="s">
        <v>146</v>
      </c>
      <c r="D26" s="989"/>
      <c r="E26" s="255" t="s">
        <v>140</v>
      </c>
      <c r="F26" s="256"/>
      <c r="G26" s="256"/>
      <c r="H26" s="256">
        <v>1</v>
      </c>
      <c r="I26" s="274">
        <f>SUM(F26:H26)</f>
        <v>1</v>
      </c>
      <c r="J26" s="990">
        <f>SUM(I26:I32)</f>
        <v>20</v>
      </c>
      <c r="K26" s="992">
        <f>SUM(J26,J34)</f>
        <v>50</v>
      </c>
      <c r="M26" s="213"/>
      <c r="N26" s="261"/>
      <c r="O26" s="261"/>
      <c r="P26" s="261"/>
      <c r="Q26" s="261"/>
    </row>
    <row r="27" spans="1:17">
      <c r="A27" s="139">
        <f t="shared" si="2"/>
        <v>39</v>
      </c>
      <c r="B27" s="227">
        <v>16</v>
      </c>
      <c r="C27" s="994" t="s">
        <v>229</v>
      </c>
      <c r="D27" s="995"/>
      <c r="E27" s="257" t="s">
        <v>140</v>
      </c>
      <c r="F27" s="237">
        <v>1</v>
      </c>
      <c r="G27" s="237"/>
      <c r="H27" s="237"/>
      <c r="I27" s="274">
        <f t="shared" ref="I27:I32" si="3">SUM(F27:H27)</f>
        <v>1</v>
      </c>
      <c r="J27" s="991"/>
      <c r="K27" s="993"/>
      <c r="M27" s="228"/>
      <c r="N27" s="261"/>
      <c r="O27" s="261"/>
      <c r="P27" s="261"/>
      <c r="Q27" s="261"/>
    </row>
    <row r="28" spans="1:17">
      <c r="A28" s="139">
        <f t="shared" si="2"/>
        <v>41</v>
      </c>
      <c r="B28" s="227">
        <v>17</v>
      </c>
      <c r="C28" s="996" t="s">
        <v>149</v>
      </c>
      <c r="D28" s="997"/>
      <c r="E28" s="257" t="s">
        <v>140</v>
      </c>
      <c r="F28" s="237">
        <v>1</v>
      </c>
      <c r="G28" s="237">
        <v>1</v>
      </c>
      <c r="H28" s="237">
        <v>1</v>
      </c>
      <c r="I28" s="274">
        <f t="shared" si="3"/>
        <v>3</v>
      </c>
      <c r="J28" s="991"/>
      <c r="K28" s="993"/>
      <c r="M28" s="228"/>
      <c r="N28" s="261"/>
      <c r="O28" s="261"/>
      <c r="P28" s="261"/>
      <c r="Q28" s="261"/>
    </row>
    <row r="29" spans="1:17">
      <c r="A29" s="277"/>
      <c r="B29" s="227">
        <v>18</v>
      </c>
      <c r="C29" s="856" t="s">
        <v>150</v>
      </c>
      <c r="D29" s="857"/>
      <c r="E29" s="257" t="s">
        <v>140</v>
      </c>
      <c r="F29" s="237">
        <v>1</v>
      </c>
      <c r="G29" s="237">
        <v>1</v>
      </c>
      <c r="H29" s="237">
        <v>2</v>
      </c>
      <c r="I29" s="274">
        <f t="shared" si="3"/>
        <v>4</v>
      </c>
      <c r="J29" s="991"/>
      <c r="K29" s="993"/>
      <c r="M29" s="228"/>
      <c r="N29" s="261"/>
      <c r="O29" s="261"/>
      <c r="P29" s="261"/>
      <c r="Q29" s="261"/>
    </row>
    <row r="30" spans="1:17">
      <c r="A30" s="139">
        <f t="shared" si="2"/>
        <v>24</v>
      </c>
      <c r="B30" s="227">
        <v>19</v>
      </c>
      <c r="C30" s="996" t="s">
        <v>330</v>
      </c>
      <c r="D30" s="997"/>
      <c r="E30" s="257" t="s">
        <v>140</v>
      </c>
      <c r="F30" s="237"/>
      <c r="G30" s="237">
        <v>1</v>
      </c>
      <c r="H30" s="237"/>
      <c r="I30" s="274">
        <f t="shared" si="3"/>
        <v>1</v>
      </c>
      <c r="J30" s="991"/>
      <c r="K30" s="993"/>
      <c r="M30" s="228"/>
      <c r="N30" s="261"/>
      <c r="O30" s="261"/>
      <c r="P30" s="261"/>
      <c r="Q30" s="261"/>
    </row>
    <row r="31" spans="1:17">
      <c r="A31" s="139">
        <f t="shared" si="2"/>
        <v>36</v>
      </c>
      <c r="B31" s="227">
        <v>20</v>
      </c>
      <c r="C31" s="996" t="s">
        <v>151</v>
      </c>
      <c r="D31" s="997"/>
      <c r="E31" s="257" t="s">
        <v>140</v>
      </c>
      <c r="F31" s="237">
        <v>2</v>
      </c>
      <c r="G31" s="237">
        <v>1</v>
      </c>
      <c r="H31" s="237">
        <v>3</v>
      </c>
      <c r="I31" s="274">
        <f t="shared" si="3"/>
        <v>6</v>
      </c>
      <c r="J31" s="991"/>
      <c r="K31" s="993"/>
      <c r="M31" s="228"/>
      <c r="N31" s="261"/>
      <c r="O31" s="261"/>
      <c r="P31" s="261"/>
      <c r="Q31" s="261"/>
    </row>
    <row r="32" spans="1:17">
      <c r="A32" s="139">
        <f t="shared" si="2"/>
        <v>34</v>
      </c>
      <c r="B32" s="227">
        <v>21</v>
      </c>
      <c r="C32" s="998" t="s">
        <v>152</v>
      </c>
      <c r="D32" s="999"/>
      <c r="E32" s="258" t="s">
        <v>140</v>
      </c>
      <c r="F32" s="259">
        <v>1</v>
      </c>
      <c r="G32" s="259">
        <v>2</v>
      </c>
      <c r="H32" s="259">
        <v>1</v>
      </c>
      <c r="I32" s="274">
        <f t="shared" si="3"/>
        <v>4</v>
      </c>
      <c r="J32" s="991"/>
      <c r="K32" s="993"/>
      <c r="M32" s="228"/>
      <c r="N32" s="261"/>
      <c r="O32" s="261"/>
      <c r="P32" s="261"/>
      <c r="Q32" s="261"/>
    </row>
    <row r="33" spans="1:15">
      <c r="B33" s="229" t="s">
        <v>91</v>
      </c>
      <c r="C33" s="230"/>
      <c r="D33" s="231"/>
      <c r="E33" s="232"/>
      <c r="F33" s="233">
        <f t="shared" ref="F33:H33" si="4">SUM(F26:F32)</f>
        <v>6</v>
      </c>
      <c r="G33" s="234">
        <f t="shared" si="4"/>
        <v>6</v>
      </c>
      <c r="H33" s="234">
        <f t="shared" si="4"/>
        <v>8</v>
      </c>
      <c r="I33" s="233">
        <f>SUM(F33:H33)</f>
        <v>20</v>
      </c>
      <c r="K33" s="993"/>
    </row>
    <row r="34" spans="1:15">
      <c r="A34" s="139">
        <f t="shared" si="2"/>
        <v>18</v>
      </c>
      <c r="B34" s="236">
        <v>22</v>
      </c>
      <c r="C34" s="1000" t="s">
        <v>174</v>
      </c>
      <c r="D34" s="1001"/>
      <c r="E34" s="257" t="s">
        <v>140</v>
      </c>
      <c r="F34" s="237">
        <v>6</v>
      </c>
      <c r="G34" s="237">
        <v>12</v>
      </c>
      <c r="H34" s="237">
        <v>12</v>
      </c>
      <c r="I34" s="274">
        <f>SUM(F34:H34)</f>
        <v>30</v>
      </c>
      <c r="J34" s="238">
        <f>I34</f>
        <v>30</v>
      </c>
      <c r="K34" s="993"/>
      <c r="L34" s="239">
        <f>J34/K26*100</f>
        <v>60</v>
      </c>
      <c r="N34" s="240" t="s">
        <v>209</v>
      </c>
      <c r="O34" s="235"/>
    </row>
    <row r="35" spans="1:15">
      <c r="B35" s="1002" t="s">
        <v>99</v>
      </c>
      <c r="C35" s="1003"/>
      <c r="D35" s="1003"/>
      <c r="E35" s="1004"/>
      <c r="F35" s="234">
        <f t="shared" ref="F35:H35" si="5">SUM(F34:F34)</f>
        <v>6</v>
      </c>
      <c r="G35" s="234">
        <f t="shared" si="5"/>
        <v>12</v>
      </c>
      <c r="H35" s="234">
        <f t="shared" si="5"/>
        <v>12</v>
      </c>
      <c r="I35" s="233">
        <f>SUM(F35:H35)</f>
        <v>30</v>
      </c>
    </row>
    <row r="36" spans="1:15">
      <c r="B36" s="1005" t="s">
        <v>182</v>
      </c>
      <c r="C36" s="1006"/>
      <c r="D36" s="1006"/>
      <c r="E36" s="1007"/>
      <c r="F36" s="241">
        <f t="shared" ref="F36:H36" si="6">F33+F35</f>
        <v>12</v>
      </c>
      <c r="G36" s="241">
        <f t="shared" si="6"/>
        <v>18</v>
      </c>
      <c r="H36" s="241">
        <f t="shared" si="6"/>
        <v>20</v>
      </c>
      <c r="I36" s="275">
        <f>SUM(F36:H36)</f>
        <v>50</v>
      </c>
    </row>
    <row r="37" spans="1:15">
      <c r="B37" s="1008" t="s">
        <v>115</v>
      </c>
      <c r="C37" s="1009"/>
      <c r="D37" s="1009"/>
      <c r="E37" s="1010"/>
      <c r="F37" s="242"/>
      <c r="G37" s="243"/>
      <c r="H37" s="243" t="s">
        <v>140</v>
      </c>
      <c r="I37" s="244">
        <f>COUNTA(F37:H37)</f>
        <v>1</v>
      </c>
    </row>
    <row r="38" spans="1:15" ht="23.25" customHeight="1">
      <c r="B38" s="1014" t="s">
        <v>183</v>
      </c>
      <c r="C38" s="1015"/>
      <c r="D38" s="1015"/>
      <c r="E38" s="1016"/>
      <c r="F38" s="245">
        <f t="shared" ref="F38:H38" si="7">F25+F36</f>
        <v>30</v>
      </c>
      <c r="G38" s="245">
        <f t="shared" si="7"/>
        <v>31</v>
      </c>
      <c r="H38" s="245">
        <f t="shared" si="7"/>
        <v>31</v>
      </c>
      <c r="I38" s="245">
        <f>SUM(F38:H38)</f>
        <v>92</v>
      </c>
    </row>
    <row r="39" spans="1:15" ht="15.75" customHeight="1">
      <c r="A39" s="235"/>
      <c r="B39" s="246">
        <v>1</v>
      </c>
      <c r="C39" s="982" t="s">
        <v>334</v>
      </c>
      <c r="D39" s="983"/>
      <c r="E39" s="984"/>
      <c r="F39" s="247"/>
      <c r="G39" s="247">
        <v>1</v>
      </c>
      <c r="H39" s="247">
        <v>2</v>
      </c>
      <c r="I39" s="247">
        <f>SUM(F39:H39)</f>
        <v>3</v>
      </c>
      <c r="J39" s="235"/>
      <c r="K39" s="235"/>
      <c r="L39" s="235"/>
      <c r="M39" s="235"/>
      <c r="N39" s="235"/>
      <c r="O39" s="235"/>
    </row>
    <row r="40" spans="1:15" ht="27" customHeight="1">
      <c r="A40" s="235"/>
      <c r="B40" s="1017" t="s">
        <v>183</v>
      </c>
      <c r="C40" s="1018"/>
      <c r="D40" s="1018"/>
      <c r="E40" s="1018"/>
      <c r="F40" s="1018"/>
      <c r="G40" s="1018"/>
      <c r="H40" s="1018"/>
      <c r="I40" s="248">
        <f>SUM(I39,I38)</f>
        <v>95</v>
      </c>
      <c r="J40" s="235"/>
      <c r="K40" s="235"/>
      <c r="L40" s="235"/>
      <c r="M40" s="235"/>
      <c r="N40" s="235"/>
      <c r="O40" s="235"/>
    </row>
    <row r="41" spans="1:15" ht="12.75" customHeight="1">
      <c r="A41" s="235"/>
      <c r="B41" s="202">
        <v>1</v>
      </c>
      <c r="C41" s="982" t="s">
        <v>118</v>
      </c>
      <c r="D41" s="983"/>
      <c r="E41" s="984"/>
      <c r="F41" s="247">
        <v>2</v>
      </c>
      <c r="G41" s="247">
        <v>2</v>
      </c>
      <c r="H41" s="247">
        <v>2</v>
      </c>
      <c r="I41" s="249" t="s">
        <v>139</v>
      </c>
      <c r="J41" s="235"/>
      <c r="K41" s="235"/>
      <c r="L41" s="235"/>
      <c r="M41" s="235"/>
      <c r="N41" s="235"/>
      <c r="O41" s="235"/>
    </row>
    <row r="42" spans="1:15">
      <c r="B42" s="202">
        <v>2</v>
      </c>
      <c r="C42" s="1019" t="s">
        <v>184</v>
      </c>
      <c r="D42" s="1020"/>
      <c r="E42" s="1021"/>
      <c r="F42" s="247">
        <v>0.5</v>
      </c>
      <c r="G42" s="247">
        <v>0.5</v>
      </c>
      <c r="H42" s="247">
        <v>0.5</v>
      </c>
      <c r="I42" s="249" t="s">
        <v>139</v>
      </c>
    </row>
    <row r="43" spans="1:15">
      <c r="B43" s="202">
        <v>3</v>
      </c>
      <c r="C43" s="982" t="s">
        <v>127</v>
      </c>
      <c r="D43" s="983"/>
      <c r="E43" s="984"/>
      <c r="F43" s="247" t="s">
        <v>128</v>
      </c>
      <c r="G43" s="247"/>
      <c r="H43" s="247" t="s">
        <v>128</v>
      </c>
      <c r="I43" s="249" t="s">
        <v>139</v>
      </c>
    </row>
    <row r="44" spans="1:15">
      <c r="B44" s="1011" t="s">
        <v>131</v>
      </c>
      <c r="C44" s="1012"/>
      <c r="D44" s="1012"/>
      <c r="E44" s="1013"/>
      <c r="F44" s="245">
        <f>F38+SUM(F39:F42)/2</f>
        <v>31.25</v>
      </c>
      <c r="G44" s="245">
        <f>G38+SUM(G39:G42)/2</f>
        <v>32.75</v>
      </c>
      <c r="H44" s="492">
        <f>H38+SUM(H39:H42)/2</f>
        <v>33.25</v>
      </c>
      <c r="I44" s="245">
        <f>SUM(F44:H44)</f>
        <v>97.25</v>
      </c>
    </row>
    <row r="45" spans="1:15">
      <c r="B45" s="250"/>
      <c r="C45" s="251"/>
      <c r="D45" s="251"/>
      <c r="E45" s="251"/>
      <c r="F45" s="252"/>
      <c r="G45" s="252"/>
      <c r="H45" s="252"/>
      <c r="I45" s="252"/>
    </row>
    <row r="46" spans="1:15">
      <c r="B46" s="250"/>
      <c r="C46" s="253" t="s">
        <v>77</v>
      </c>
      <c r="D46" s="253"/>
      <c r="E46" s="253"/>
      <c r="F46" s="253"/>
      <c r="G46" s="253"/>
      <c r="H46" s="253"/>
      <c r="I46" s="253"/>
    </row>
    <row r="48" spans="1:15" ht="36" customHeight="1">
      <c r="F48" s="981" t="s">
        <v>78</v>
      </c>
      <c r="G48" s="981"/>
      <c r="H48" s="981"/>
    </row>
    <row r="49" spans="3:8">
      <c r="E49" s="198"/>
      <c r="F49" s="272">
        <v>30</v>
      </c>
      <c r="G49" s="272">
        <v>31</v>
      </c>
      <c r="H49" s="272">
        <v>31</v>
      </c>
    </row>
    <row r="50" spans="3:8">
      <c r="C50" s="216"/>
      <c r="D50" s="216"/>
      <c r="E50" s="198"/>
      <c r="F50" s="214"/>
      <c r="G50" s="214"/>
      <c r="H50" s="214"/>
    </row>
    <row r="51" spans="3:8">
      <c r="C51" s="216"/>
      <c r="D51" s="216"/>
      <c r="E51" s="198"/>
      <c r="F51" s="214"/>
      <c r="G51" s="214"/>
      <c r="H51" s="214"/>
    </row>
    <row r="52" spans="3:8">
      <c r="C52" s="198"/>
      <c r="D52" s="198"/>
      <c r="E52" s="198"/>
    </row>
    <row r="53" spans="3:8">
      <c r="C53" s="198"/>
      <c r="D53" s="198"/>
      <c r="E53" s="254"/>
    </row>
    <row r="54" spans="3:8">
      <c r="E54" s="254"/>
    </row>
    <row r="55" spans="3:8">
      <c r="C55" s="254"/>
      <c r="D55" s="254"/>
      <c r="E55" s="254"/>
    </row>
    <row r="56" spans="3:8">
      <c r="C56" s="254"/>
      <c r="D56" s="254"/>
    </row>
    <row r="57" spans="3:8">
      <c r="C57" s="254"/>
      <c r="D57" s="254"/>
    </row>
    <row r="58" spans="3:8">
      <c r="C58" s="254"/>
      <c r="D58" s="254"/>
    </row>
  </sheetData>
  <mergeCells count="28">
    <mergeCell ref="B44:E44"/>
    <mergeCell ref="B38:E38"/>
    <mergeCell ref="B40:H40"/>
    <mergeCell ref="C41:E41"/>
    <mergeCell ref="C42:E42"/>
    <mergeCell ref="C43:E43"/>
    <mergeCell ref="I9:I10"/>
    <mergeCell ref="F48:H48"/>
    <mergeCell ref="C39:E39"/>
    <mergeCell ref="M10:O10"/>
    <mergeCell ref="C26:D26"/>
    <mergeCell ref="J26:J32"/>
    <mergeCell ref="K26:K34"/>
    <mergeCell ref="C27:D27"/>
    <mergeCell ref="C28:D28"/>
    <mergeCell ref="C30:D30"/>
    <mergeCell ref="C31:D31"/>
    <mergeCell ref="C32:D32"/>
    <mergeCell ref="C34:D34"/>
    <mergeCell ref="B35:E35"/>
    <mergeCell ref="B36:E36"/>
    <mergeCell ref="B37:E37"/>
    <mergeCell ref="C29:D29"/>
    <mergeCell ref="B9:B10"/>
    <mergeCell ref="C9:C10"/>
    <mergeCell ref="E9:E10"/>
    <mergeCell ref="F9:H9"/>
    <mergeCell ref="C15:E15"/>
  </mergeCells>
  <conditionalFormatting sqref="E52 C53:D53">
    <cfRule type="cellIs" dxfId="57" priority="7" operator="greaterThan">
      <formula>0</formula>
    </cfRule>
  </conditionalFormatting>
  <conditionalFormatting sqref="G38">
    <cfRule type="cellIs" dxfId="56" priority="5" operator="lessThan">
      <formula>$G$49</formula>
    </cfRule>
    <cfRule type="cellIs" dxfId="55" priority="6" operator="greaterThan">
      <formula>$G$49</formula>
    </cfRule>
  </conditionalFormatting>
  <conditionalFormatting sqref="H38">
    <cfRule type="cellIs" dxfId="54" priority="3" operator="lessThan">
      <formula>$H$49</formula>
    </cfRule>
    <cfRule type="cellIs" dxfId="53" priority="4" operator="greaterThan">
      <formula>$H$49</formula>
    </cfRule>
  </conditionalFormatting>
  <conditionalFormatting sqref="F38">
    <cfRule type="cellIs" dxfId="52" priority="1" operator="greaterThan">
      <formula>$F$49</formula>
    </cfRule>
    <cfRule type="cellIs" dxfId="51" priority="2" operator="lessThan">
      <formula>$F$49</formula>
    </cfRule>
  </conditionalFormatting>
  <conditionalFormatting sqref="I37">
    <cfRule type="cellIs" dxfId="50" priority="8" operator="lessThan">
      <formula>#REF!</formula>
    </cfRule>
    <cfRule type="cellIs" dxfId="49" priority="9" operator="greaterThan">
      <formula>#REF!</formula>
    </cfRule>
  </conditionalFormatting>
  <dataValidations count="4">
    <dataValidation type="list" allowBlank="1" showInputMessage="1" showErrorMessage="1" sqref="E26:E28 E30:E32">
      <formula1>$Q$13:$Q$16</formula1>
    </dataValidation>
    <dataValidation type="list" allowBlank="1" showInputMessage="1" showErrorMessage="1" sqref="D12">
      <formula1>$N$20:$N$22</formula1>
    </dataValidation>
    <dataValidation type="list" allowBlank="1" showInputMessage="1" showErrorMessage="1" sqref="E34 F37:H37">
      <formula1>$N$12:$N$14</formula1>
    </dataValidation>
    <dataValidation type="list" allowBlank="1" showInputMessage="1" showErrorMessage="1" sqref="E29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0"/>
  <sheetViews>
    <sheetView zoomScale="70" zoomScaleNormal="70" workbookViewId="0">
      <pane ySplit="7" topLeftCell="A8" activePane="bottomLeft" state="frozen"/>
      <selection pane="bottomLeft" activeCell="C12" sqref="C12:E12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8.77734375" customWidth="1"/>
    <col min="5" max="5" width="5.5546875" customWidth="1"/>
    <col min="6" max="8" width="5.77734375" customWidth="1"/>
    <col min="9" max="9" width="18.44140625" customWidth="1"/>
    <col min="10" max="11" width="8.77734375" customWidth="1"/>
    <col min="12" max="12" width="19.44140625" customWidth="1"/>
    <col min="13" max="13" width="14.21875" customWidth="1"/>
    <col min="14" max="14" width="17.77734375" customWidth="1"/>
    <col min="15" max="15" width="14.5546875" customWidth="1"/>
    <col min="16" max="23" width="8.77734375" customWidth="1"/>
  </cols>
  <sheetData>
    <row r="1" spans="1:23" ht="21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" customHeight="1">
      <c r="A2" s="174"/>
      <c r="B2" s="174" t="s">
        <v>188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5"/>
      <c r="U2" s="5"/>
      <c r="V2" s="5"/>
      <c r="W2" s="5"/>
    </row>
    <row r="3" spans="1:23" ht="12.75" customHeight="1">
      <c r="A3" s="5"/>
      <c r="B3" s="844" t="s">
        <v>215</v>
      </c>
      <c r="C3" s="693"/>
      <c r="D3" s="151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2.75" customHeight="1">
      <c r="A4" s="5"/>
      <c r="B4" s="6" t="s">
        <v>190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2.75" customHeight="1">
      <c r="A5" s="5"/>
      <c r="B5" s="6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customHeight="1">
      <c r="A6" s="5"/>
      <c r="B6" s="792" t="s">
        <v>4</v>
      </c>
      <c r="C6" s="753" t="s">
        <v>5</v>
      </c>
      <c r="D6" s="56"/>
      <c r="E6" s="755"/>
      <c r="F6" s="664" t="s">
        <v>6</v>
      </c>
      <c r="G6" s="656"/>
      <c r="H6" s="656"/>
      <c r="I6" s="845" t="s">
        <v>165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.75" customHeight="1">
      <c r="A7" s="5"/>
      <c r="B7" s="652"/>
      <c r="C7" s="754"/>
      <c r="D7" s="153"/>
      <c r="E7" s="840"/>
      <c r="F7" s="271" t="s">
        <v>8</v>
      </c>
      <c r="G7" s="271" t="s">
        <v>9</v>
      </c>
      <c r="H7" s="271" t="s">
        <v>10</v>
      </c>
      <c r="I7" s="652"/>
      <c r="J7" s="5"/>
      <c r="K7" s="1022" t="s">
        <v>46</v>
      </c>
      <c r="L7" s="656"/>
      <c r="M7" s="647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2.75" customHeight="1">
      <c r="B8" s="25">
        <v>1</v>
      </c>
      <c r="C8" s="58" t="s">
        <v>14</v>
      </c>
      <c r="D8" s="154"/>
      <c r="E8" s="155"/>
      <c r="F8" s="84">
        <v>2</v>
      </c>
      <c r="G8" s="84">
        <v>2</v>
      </c>
      <c r="H8" s="84">
        <v>2</v>
      </c>
      <c r="I8" s="21">
        <f>SUM(F8:H8)</f>
        <v>6</v>
      </c>
      <c r="K8" s="25"/>
      <c r="L8" s="25" t="s">
        <v>50</v>
      </c>
      <c r="M8" s="25" t="s">
        <v>51</v>
      </c>
    </row>
    <row r="9" spans="1:23" ht="12.75" customHeight="1">
      <c r="B9" s="25">
        <v>2</v>
      </c>
      <c r="C9" s="58" t="s">
        <v>24</v>
      </c>
      <c r="D9" s="83" t="s">
        <v>195</v>
      </c>
      <c r="E9" s="155"/>
      <c r="F9" s="84">
        <v>2</v>
      </c>
      <c r="G9" s="84">
        <v>2</v>
      </c>
      <c r="H9" s="84">
        <v>1</v>
      </c>
      <c r="I9" s="21">
        <f t="shared" ref="I9:I21" si="0">SUM(F9:H9)</f>
        <v>5</v>
      </c>
      <c r="K9" s="183" t="s">
        <v>170</v>
      </c>
      <c r="L9" s="184"/>
      <c r="M9" s="50"/>
    </row>
    <row r="10" spans="1:23" ht="12.75" customHeight="1">
      <c r="B10" s="25">
        <v>3</v>
      </c>
      <c r="C10" s="58" t="s">
        <v>26</v>
      </c>
      <c r="D10" s="154"/>
      <c r="E10" s="155"/>
      <c r="F10" s="84">
        <v>1</v>
      </c>
      <c r="G10" s="84">
        <v>1</v>
      </c>
      <c r="H10" s="84">
        <v>1</v>
      </c>
      <c r="I10" s="21">
        <f t="shared" si="0"/>
        <v>3</v>
      </c>
      <c r="K10" s="25" t="s">
        <v>55</v>
      </c>
      <c r="L10" s="158"/>
      <c r="M10" s="18"/>
    </row>
    <row r="11" spans="1:23" ht="12.75" customHeight="1">
      <c r="B11" s="25">
        <v>4</v>
      </c>
      <c r="C11" s="203" t="s">
        <v>311</v>
      </c>
      <c r="D11" s="154"/>
      <c r="E11" s="155"/>
      <c r="F11" s="84">
        <v>1</v>
      </c>
      <c r="G11" s="84" t="s">
        <v>194</v>
      </c>
      <c r="H11" s="84" t="s">
        <v>194</v>
      </c>
      <c r="I11" s="21">
        <f t="shared" si="0"/>
        <v>1</v>
      </c>
      <c r="K11" s="5"/>
      <c r="L11" s="15"/>
      <c r="M11" s="23"/>
    </row>
    <row r="12" spans="1:23" ht="12.75" customHeight="1">
      <c r="B12" s="25">
        <v>5</v>
      </c>
      <c r="C12" s="673" t="s">
        <v>336</v>
      </c>
      <c r="D12" s="656"/>
      <c r="E12" s="647"/>
      <c r="F12" s="84">
        <v>2</v>
      </c>
      <c r="G12" s="84" t="s">
        <v>194</v>
      </c>
      <c r="H12" s="84" t="s">
        <v>194</v>
      </c>
      <c r="I12" s="21">
        <f t="shared" si="0"/>
        <v>2</v>
      </c>
      <c r="K12" s="53"/>
      <c r="L12" s="185"/>
      <c r="M12" s="23"/>
    </row>
    <row r="13" spans="1:23" ht="12.75" customHeight="1">
      <c r="B13" s="25">
        <v>6</v>
      </c>
      <c r="C13" s="58" t="s">
        <v>31</v>
      </c>
      <c r="D13" s="154"/>
      <c r="E13" s="155"/>
      <c r="F13" s="84">
        <v>1</v>
      </c>
      <c r="G13" s="84">
        <v>1</v>
      </c>
      <c r="H13" s="84">
        <v>1</v>
      </c>
      <c r="I13" s="21">
        <f t="shared" si="0"/>
        <v>3</v>
      </c>
    </row>
    <row r="14" spans="1:23" ht="12.75" customHeight="1">
      <c r="B14" s="25">
        <v>7</v>
      </c>
      <c r="C14" s="58" t="s">
        <v>34</v>
      </c>
      <c r="D14" s="154"/>
      <c r="E14" s="155"/>
      <c r="F14" s="84">
        <v>1</v>
      </c>
      <c r="G14" s="84">
        <v>1</v>
      </c>
      <c r="H14" s="84">
        <v>1</v>
      </c>
      <c r="I14" s="21">
        <f t="shared" si="0"/>
        <v>3</v>
      </c>
    </row>
    <row r="15" spans="1:23" ht="12.75" customHeight="1">
      <c r="B15" s="25">
        <v>8</v>
      </c>
      <c r="C15" s="58" t="s">
        <v>36</v>
      </c>
      <c r="D15" s="154"/>
      <c r="E15" s="155"/>
      <c r="F15" s="84" t="s">
        <v>194</v>
      </c>
      <c r="G15" s="84" t="s">
        <v>194</v>
      </c>
      <c r="H15" s="84" t="s">
        <v>194</v>
      </c>
      <c r="I15" s="21">
        <f t="shared" si="0"/>
        <v>0</v>
      </c>
    </row>
    <row r="16" spans="1:23" ht="12.75" customHeight="1">
      <c r="B16" s="25">
        <v>9</v>
      </c>
      <c r="C16" s="58" t="s">
        <v>38</v>
      </c>
      <c r="D16" s="154"/>
      <c r="E16" s="155"/>
      <c r="F16" s="84" t="s">
        <v>194</v>
      </c>
      <c r="G16" s="84" t="s">
        <v>194</v>
      </c>
      <c r="H16" s="84" t="s">
        <v>194</v>
      </c>
      <c r="I16" s="21">
        <f t="shared" si="0"/>
        <v>0</v>
      </c>
      <c r="K16" t="s">
        <v>65</v>
      </c>
    </row>
    <row r="17" spans="2:13" ht="12.75" customHeight="1">
      <c r="B17" s="25">
        <v>10</v>
      </c>
      <c r="C17" s="58" t="s">
        <v>39</v>
      </c>
      <c r="D17" s="154"/>
      <c r="E17" s="155"/>
      <c r="F17" s="84">
        <v>2</v>
      </c>
      <c r="G17" s="84">
        <v>2</v>
      </c>
      <c r="H17" s="84">
        <v>1</v>
      </c>
      <c r="I17" s="21">
        <f t="shared" si="0"/>
        <v>5</v>
      </c>
      <c r="L17" s="15" t="s">
        <v>195</v>
      </c>
      <c r="M17" s="53" t="s">
        <v>196</v>
      </c>
    </row>
    <row r="18" spans="2:13" ht="12.75" customHeight="1">
      <c r="B18" s="25">
        <v>11</v>
      </c>
      <c r="C18" s="58" t="s">
        <v>40</v>
      </c>
      <c r="D18" s="154"/>
      <c r="E18" s="155"/>
      <c r="F18" s="84">
        <v>1</v>
      </c>
      <c r="G18" s="84" t="s">
        <v>194</v>
      </c>
      <c r="H18" s="84" t="s">
        <v>194</v>
      </c>
      <c r="I18" s="21">
        <f t="shared" si="0"/>
        <v>1</v>
      </c>
      <c r="L18" s="15" t="s">
        <v>197</v>
      </c>
      <c r="M18" s="53" t="s">
        <v>198</v>
      </c>
    </row>
    <row r="19" spans="2:13" ht="12.75" customHeight="1">
      <c r="B19" s="25">
        <v>12</v>
      </c>
      <c r="C19" s="58" t="s">
        <v>72</v>
      </c>
      <c r="D19" s="154"/>
      <c r="E19" s="155"/>
      <c r="F19" s="84">
        <v>3</v>
      </c>
      <c r="G19" s="84">
        <v>3</v>
      </c>
      <c r="H19" s="84">
        <v>3</v>
      </c>
      <c r="I19" s="21">
        <f t="shared" si="0"/>
        <v>9</v>
      </c>
      <c r="L19" s="15" t="s">
        <v>199</v>
      </c>
      <c r="M19" s="53" t="s">
        <v>200</v>
      </c>
    </row>
    <row r="20" spans="2:13" ht="12.75" customHeight="1">
      <c r="B20" s="25">
        <v>13</v>
      </c>
      <c r="C20" s="58" t="s">
        <v>73</v>
      </c>
      <c r="D20" s="154"/>
      <c r="E20" s="155"/>
      <c r="F20" s="84">
        <v>1</v>
      </c>
      <c r="G20" s="84" t="s">
        <v>194</v>
      </c>
      <c r="H20" s="84" t="s">
        <v>194</v>
      </c>
      <c r="I20" s="21">
        <f t="shared" si="0"/>
        <v>1</v>
      </c>
    </row>
    <row r="21" spans="2:13" ht="12.75" customHeight="1">
      <c r="B21" s="25">
        <v>14</v>
      </c>
      <c r="C21" s="58" t="s">
        <v>74</v>
      </c>
      <c r="D21" s="154"/>
      <c r="E21" s="154"/>
      <c r="F21" s="84">
        <v>1</v>
      </c>
      <c r="G21" s="84">
        <v>1</v>
      </c>
      <c r="H21" s="84">
        <v>1</v>
      </c>
      <c r="I21" s="21">
        <f t="shared" si="0"/>
        <v>3</v>
      </c>
    </row>
    <row r="22" spans="2:13" ht="12.75" customHeight="1">
      <c r="B22" s="176" t="s">
        <v>173</v>
      </c>
      <c r="C22" s="177"/>
      <c r="D22" s="178"/>
      <c r="E22" s="186"/>
      <c r="F22" s="161">
        <f>SUM(F8:F21)</f>
        <v>18</v>
      </c>
      <c r="G22" s="161">
        <f t="shared" ref="G22:I22" si="1">SUM(G8:G21)</f>
        <v>13</v>
      </c>
      <c r="H22" s="161">
        <f t="shared" si="1"/>
        <v>11</v>
      </c>
      <c r="I22" s="78">
        <f t="shared" si="1"/>
        <v>42</v>
      </c>
    </row>
    <row r="23" spans="2:13" ht="12.75" customHeight="1">
      <c r="B23" s="1029">
        <v>17</v>
      </c>
      <c r="C23" s="1041" t="s">
        <v>218</v>
      </c>
      <c r="D23" s="1042"/>
      <c r="E23" s="1043"/>
      <c r="F23" s="1026"/>
      <c r="G23" s="1026"/>
      <c r="H23" s="1026"/>
      <c r="I23" s="1035"/>
    </row>
    <row r="24" spans="2:13" ht="12.75" customHeight="1">
      <c r="B24" s="1030"/>
      <c r="C24" s="1044"/>
      <c r="D24" s="1045"/>
      <c r="E24" s="1046"/>
      <c r="F24" s="1027"/>
      <c r="G24" s="1027"/>
      <c r="H24" s="1027"/>
      <c r="I24" s="1036"/>
    </row>
    <row r="25" spans="2:13" ht="12.75" customHeight="1">
      <c r="B25" s="1030"/>
      <c r="C25" s="1044"/>
      <c r="D25" s="1045"/>
      <c r="E25" s="1046"/>
      <c r="F25" s="1027"/>
      <c r="G25" s="1027"/>
      <c r="H25" s="1027"/>
      <c r="I25" s="1036"/>
    </row>
    <row r="26" spans="2:13" ht="12.75" customHeight="1">
      <c r="B26" s="1030"/>
      <c r="C26" s="1044"/>
      <c r="D26" s="1045"/>
      <c r="E26" s="1046"/>
      <c r="F26" s="1027"/>
      <c r="G26" s="1027"/>
      <c r="H26" s="1027"/>
      <c r="I26" s="1036"/>
    </row>
    <row r="27" spans="2:13" ht="12.75" customHeight="1">
      <c r="B27" s="1030"/>
      <c r="C27" s="1044"/>
      <c r="D27" s="1045"/>
      <c r="E27" s="1046"/>
      <c r="F27" s="1027"/>
      <c r="G27" s="1027"/>
      <c r="H27" s="1027"/>
      <c r="I27" s="1036"/>
    </row>
    <row r="28" spans="2:13" ht="12.75" customHeight="1">
      <c r="B28" s="1030"/>
      <c r="C28" s="1044"/>
      <c r="D28" s="1045"/>
      <c r="E28" s="1046"/>
      <c r="F28" s="1027"/>
      <c r="G28" s="1027"/>
      <c r="H28" s="1027"/>
      <c r="I28" s="1036"/>
    </row>
    <row r="29" spans="2:13" ht="12.75" customHeight="1">
      <c r="B29" s="1030"/>
      <c r="C29" s="1044"/>
      <c r="D29" s="1045"/>
      <c r="E29" s="1046"/>
      <c r="F29" s="1027"/>
      <c r="G29" s="1027"/>
      <c r="H29" s="1027"/>
      <c r="I29" s="1036"/>
    </row>
    <row r="30" spans="2:13" ht="12.75" customHeight="1">
      <c r="B30" s="1031"/>
      <c r="C30" s="1047"/>
      <c r="D30" s="1048"/>
      <c r="E30" s="1049"/>
      <c r="F30" s="1028"/>
      <c r="G30" s="1028"/>
      <c r="H30" s="1028"/>
      <c r="I30" s="1037"/>
    </row>
    <row r="31" spans="2:13" ht="12.75" customHeight="1">
      <c r="B31" s="80" t="s">
        <v>91</v>
      </c>
      <c r="C31" s="137"/>
      <c r="D31" s="81"/>
      <c r="E31" s="164"/>
      <c r="F31" s="107">
        <v>0</v>
      </c>
      <c r="G31" s="122">
        <f>SUM(G23:G30)</f>
        <v>0</v>
      </c>
      <c r="H31" s="122">
        <f>SUM(H23:H30)</f>
        <v>0</v>
      </c>
      <c r="I31" s="278">
        <f>SUM(F31:H31)</f>
        <v>0</v>
      </c>
    </row>
    <row r="32" spans="2:13" ht="12.75" customHeight="1">
      <c r="B32" s="1032">
        <v>18</v>
      </c>
      <c r="C32" s="1050" t="s">
        <v>219</v>
      </c>
      <c r="D32" s="1051"/>
      <c r="E32" s="1052"/>
      <c r="F32" s="187">
        <v>12</v>
      </c>
      <c r="G32" s="188">
        <v>18</v>
      </c>
      <c r="H32" s="188">
        <v>20</v>
      </c>
      <c r="I32" s="1038"/>
    </row>
    <row r="33" spans="1:13" ht="13.5" customHeight="1">
      <c r="A33" s="5"/>
      <c r="B33" s="1033"/>
      <c r="C33" s="1053"/>
      <c r="D33" s="1054"/>
      <c r="E33" s="1055"/>
      <c r="F33" s="1059" t="s">
        <v>221</v>
      </c>
      <c r="G33" s="1059" t="s">
        <v>222</v>
      </c>
      <c r="H33" s="1059" t="s">
        <v>222</v>
      </c>
      <c r="I33" s="1039"/>
      <c r="J33" s="5"/>
      <c r="K33" s="5"/>
      <c r="L33" s="5"/>
      <c r="M33" s="5"/>
    </row>
    <row r="34" spans="1:13" ht="12.75" customHeight="1">
      <c r="A34" s="5"/>
      <c r="B34" s="1033"/>
      <c r="C34" s="1053"/>
      <c r="D34" s="1054"/>
      <c r="E34" s="1055"/>
      <c r="F34" s="768"/>
      <c r="G34" s="768"/>
      <c r="H34" s="768"/>
      <c r="I34" s="1039"/>
      <c r="J34" s="5"/>
      <c r="K34" s="5"/>
      <c r="L34" s="5"/>
      <c r="M34" s="5"/>
    </row>
    <row r="35" spans="1:13" ht="12.75" customHeight="1">
      <c r="B35" s="1033"/>
      <c r="C35" s="1053"/>
      <c r="D35" s="1054"/>
      <c r="E35" s="1055"/>
      <c r="F35" s="768"/>
      <c r="G35" s="768"/>
      <c r="H35" s="768"/>
      <c r="I35" s="1039"/>
    </row>
    <row r="36" spans="1:13" ht="12.75" customHeight="1">
      <c r="B36" s="1034"/>
      <c r="C36" s="1056"/>
      <c r="D36" s="1057"/>
      <c r="E36" s="1058"/>
      <c r="F36" s="765"/>
      <c r="G36" s="765"/>
      <c r="H36" s="765"/>
      <c r="I36" s="1040"/>
    </row>
    <row r="37" spans="1:13" ht="12.75" customHeight="1">
      <c r="B37" s="833" t="s">
        <v>99</v>
      </c>
      <c r="C37" s="656"/>
      <c r="D37" s="656"/>
      <c r="E37" s="647"/>
      <c r="F37" s="122">
        <f t="shared" ref="F37:H37" si="2">SUM(F32:F36)</f>
        <v>12</v>
      </c>
      <c r="G37" s="122">
        <f t="shared" si="2"/>
        <v>18</v>
      </c>
      <c r="H37" s="122">
        <f t="shared" si="2"/>
        <v>20</v>
      </c>
      <c r="I37" s="279">
        <f>SUM(F37:H37)</f>
        <v>50</v>
      </c>
    </row>
    <row r="38" spans="1:13" ht="12.75" customHeight="1">
      <c r="B38" s="848" t="s">
        <v>182</v>
      </c>
      <c r="C38" s="656"/>
      <c r="D38" s="656"/>
      <c r="E38" s="647"/>
      <c r="F38" s="171">
        <f t="shared" ref="F38:H38" si="3">F37</f>
        <v>12</v>
      </c>
      <c r="G38" s="171">
        <f t="shared" si="3"/>
        <v>18</v>
      </c>
      <c r="H38" s="171">
        <f t="shared" si="3"/>
        <v>20</v>
      </c>
      <c r="I38" s="172">
        <f>SUM(F38:H38)</f>
        <v>50</v>
      </c>
    </row>
    <row r="39" spans="1:13" ht="12.75" customHeight="1">
      <c r="B39" s="762" t="s">
        <v>115</v>
      </c>
      <c r="C39" s="656"/>
      <c r="D39" s="656"/>
      <c r="E39" s="647"/>
      <c r="F39" s="136"/>
      <c r="G39" s="8"/>
      <c r="H39" s="8"/>
      <c r="I39" s="18">
        <f>COUNTA(F39:H39)</f>
        <v>0</v>
      </c>
    </row>
    <row r="40" spans="1:13" ht="29.25" customHeight="1">
      <c r="A40" s="5"/>
      <c r="B40" s="758" t="s">
        <v>183</v>
      </c>
      <c r="C40" s="1024"/>
      <c r="D40" s="1024"/>
      <c r="E40" s="1025"/>
      <c r="F40" s="142">
        <f t="shared" ref="F40:H40" si="4">F22+F38</f>
        <v>30</v>
      </c>
      <c r="G40" s="142">
        <f t="shared" si="4"/>
        <v>31</v>
      </c>
      <c r="H40" s="142">
        <f t="shared" si="4"/>
        <v>31</v>
      </c>
      <c r="I40" s="142">
        <f>SUM(F40:H40)</f>
        <v>92</v>
      </c>
      <c r="J40" s="5"/>
      <c r="K40" s="5"/>
      <c r="L40" s="5"/>
      <c r="M40" s="5"/>
    </row>
    <row r="41" spans="1:13" ht="12.75" customHeight="1">
      <c r="A41" s="5"/>
      <c r="B41" s="85">
        <v>1</v>
      </c>
      <c r="C41" s="771" t="s">
        <v>334</v>
      </c>
      <c r="D41" s="656"/>
      <c r="E41" s="647"/>
      <c r="F41" s="146"/>
      <c r="G41" s="146">
        <v>1</v>
      </c>
      <c r="H41" s="146">
        <v>2</v>
      </c>
      <c r="I41" s="146">
        <f>SUM(F41:H41)</f>
        <v>3</v>
      </c>
      <c r="J41" s="5"/>
      <c r="K41" s="5"/>
      <c r="L41" s="5"/>
      <c r="M41" s="5"/>
    </row>
    <row r="42" spans="1:13" ht="12.75" customHeight="1">
      <c r="B42" s="847" t="s">
        <v>183</v>
      </c>
      <c r="C42" s="656"/>
      <c r="D42" s="656"/>
      <c r="E42" s="656"/>
      <c r="F42" s="656"/>
      <c r="G42" s="656"/>
      <c r="H42" s="656"/>
      <c r="I42" s="182">
        <f>SUM(I41,I40)</f>
        <v>95</v>
      </c>
    </row>
    <row r="43" spans="1:13" ht="12.75" customHeight="1">
      <c r="B43" s="25">
        <v>1</v>
      </c>
      <c r="C43" s="771" t="s">
        <v>118</v>
      </c>
      <c r="D43" s="656"/>
      <c r="E43" s="647"/>
      <c r="F43" s="146">
        <v>2</v>
      </c>
      <c r="G43" s="146">
        <v>2</v>
      </c>
      <c r="H43" s="146">
        <v>2</v>
      </c>
      <c r="I43" s="147" t="s">
        <v>139</v>
      </c>
    </row>
    <row r="44" spans="1:13" ht="12.75" customHeight="1">
      <c r="B44" s="25">
        <v>2</v>
      </c>
      <c r="C44" s="836" t="s">
        <v>184</v>
      </c>
      <c r="D44" s="656"/>
      <c r="E44" s="647"/>
      <c r="F44" s="146">
        <v>0.5</v>
      </c>
      <c r="G44" s="146">
        <v>0.5</v>
      </c>
      <c r="H44" s="146">
        <v>0.5</v>
      </c>
      <c r="I44" s="147" t="s">
        <v>139</v>
      </c>
    </row>
    <row r="45" spans="1:13" ht="12.75" customHeight="1">
      <c r="B45" s="25">
        <v>3</v>
      </c>
      <c r="C45" s="771" t="s">
        <v>127</v>
      </c>
      <c r="D45" s="656"/>
      <c r="E45" s="647"/>
      <c r="F45" s="146" t="s">
        <v>128</v>
      </c>
      <c r="G45" s="146"/>
      <c r="H45" s="146" t="s">
        <v>128</v>
      </c>
      <c r="I45" s="147" t="s">
        <v>139</v>
      </c>
    </row>
    <row r="46" spans="1:13" ht="12.75" customHeight="1">
      <c r="B46" s="794" t="s">
        <v>131</v>
      </c>
      <c r="C46" s="656"/>
      <c r="D46" s="656"/>
      <c r="E46" s="647"/>
      <c r="F46" s="142">
        <f>F40+SUM(F41:F44)/2</f>
        <v>31.25</v>
      </c>
      <c r="G46" s="142">
        <f>G40+SUM(G41:G44)/2</f>
        <v>32.75</v>
      </c>
      <c r="H46" s="142">
        <f>H40+SUM(H41:H44)/2</f>
        <v>33.25</v>
      </c>
      <c r="I46" s="142">
        <f>SUM(F46:H46)</f>
        <v>97.25</v>
      </c>
    </row>
    <row r="47" spans="1:13" ht="12.75" customHeight="1">
      <c r="B47" s="66"/>
      <c r="C47" s="68"/>
      <c r="D47" s="68"/>
      <c r="E47" s="68"/>
      <c r="F47" s="69"/>
      <c r="G47" s="69"/>
      <c r="H47" s="69"/>
      <c r="I47" s="69"/>
    </row>
    <row r="48" spans="1:13" ht="12.75" customHeight="1">
      <c r="B48" s="66"/>
      <c r="C48" s="42" t="s">
        <v>77</v>
      </c>
      <c r="D48" s="42"/>
      <c r="E48" s="42"/>
      <c r="F48" s="42"/>
      <c r="G48" s="42"/>
      <c r="H48" s="42"/>
      <c r="I48" s="42"/>
    </row>
    <row r="49" spans="3:8" ht="12.75" customHeight="1"/>
    <row r="50" spans="3:8" ht="25.5" customHeight="1">
      <c r="F50" s="648" t="s">
        <v>78</v>
      </c>
      <c r="G50" s="1023"/>
      <c r="H50" s="1023"/>
    </row>
    <row r="51" spans="3:8" ht="12.75" customHeight="1">
      <c r="E51" s="5"/>
      <c r="F51" s="276">
        <v>30</v>
      </c>
      <c r="G51" s="276">
        <v>31</v>
      </c>
      <c r="H51" s="276">
        <v>31</v>
      </c>
    </row>
    <row r="52" spans="3:8" ht="12.75" customHeight="1">
      <c r="C52" s="15"/>
      <c r="D52" s="15"/>
      <c r="E52" s="5"/>
      <c r="F52" s="23"/>
      <c r="G52" s="23"/>
      <c r="H52" s="23"/>
    </row>
    <row r="53" spans="3:8" ht="12.75" customHeight="1">
      <c r="C53" s="15"/>
      <c r="D53" s="15"/>
      <c r="E53" s="5"/>
      <c r="F53" s="23"/>
      <c r="G53" s="23"/>
      <c r="H53" s="23"/>
    </row>
    <row r="54" spans="3:8" ht="12.75" customHeight="1">
      <c r="C54" s="5"/>
      <c r="D54" s="5"/>
      <c r="E54" s="5"/>
    </row>
    <row r="55" spans="3:8" ht="12.75" customHeight="1">
      <c r="C55" s="5"/>
      <c r="D55" s="5"/>
      <c r="E55" s="5"/>
    </row>
    <row r="56" spans="3:8" ht="12.75" customHeight="1">
      <c r="E56" s="5"/>
    </row>
    <row r="57" spans="3:8" ht="12.75" customHeight="1">
      <c r="C57" s="5"/>
      <c r="D57" s="5"/>
      <c r="E57" s="5"/>
    </row>
    <row r="58" spans="3:8" ht="12.75" customHeight="1">
      <c r="C58" s="5"/>
      <c r="D58" s="5"/>
    </row>
    <row r="59" spans="3:8" ht="12.75" customHeight="1">
      <c r="C59" s="5"/>
      <c r="D59" s="5"/>
    </row>
    <row r="60" spans="3:8" ht="12.75" customHeight="1">
      <c r="C60" s="5"/>
      <c r="D60" s="5"/>
    </row>
    <row r="61" spans="3:8" ht="12.75" customHeight="1"/>
    <row r="62" spans="3:8" ht="12.75" customHeight="1"/>
    <row r="63" spans="3:8" ht="12.75" customHeight="1"/>
    <row r="64" spans="3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B23:B30"/>
    <mergeCell ref="B32:B36"/>
    <mergeCell ref="I23:I30"/>
    <mergeCell ref="I32:I36"/>
    <mergeCell ref="B3:C3"/>
    <mergeCell ref="B6:B7"/>
    <mergeCell ref="E6:E7"/>
    <mergeCell ref="G23:G30"/>
    <mergeCell ref="F23:F30"/>
    <mergeCell ref="C23:E30"/>
    <mergeCell ref="C32:E36"/>
    <mergeCell ref="G33:G36"/>
    <mergeCell ref="H33:H36"/>
    <mergeCell ref="F33:F36"/>
    <mergeCell ref="C12:E12"/>
    <mergeCell ref="K7:M7"/>
    <mergeCell ref="I6:I7"/>
    <mergeCell ref="F6:H6"/>
    <mergeCell ref="C6:C7"/>
    <mergeCell ref="F50:H50"/>
    <mergeCell ref="B37:E37"/>
    <mergeCell ref="B38:E38"/>
    <mergeCell ref="C43:E43"/>
    <mergeCell ref="C41:E41"/>
    <mergeCell ref="C45:E45"/>
    <mergeCell ref="B46:E46"/>
    <mergeCell ref="C44:E44"/>
    <mergeCell ref="B42:H42"/>
    <mergeCell ref="B39:E39"/>
    <mergeCell ref="B40:E40"/>
    <mergeCell ref="H23:H30"/>
  </mergeCells>
  <conditionalFormatting sqref="E54 C55:D55">
    <cfRule type="cellIs" dxfId="48" priority="1" operator="greaterThan">
      <formula>0</formula>
    </cfRule>
  </conditionalFormatting>
  <conditionalFormatting sqref="H40">
    <cfRule type="cellIs" dxfId="47" priority="2" operator="lessThan">
      <formula>$H$51</formula>
    </cfRule>
  </conditionalFormatting>
  <conditionalFormatting sqref="G40">
    <cfRule type="cellIs" dxfId="46" priority="3" operator="greaterThan">
      <formula>$G$51</formula>
    </cfRule>
  </conditionalFormatting>
  <conditionalFormatting sqref="G40">
    <cfRule type="cellIs" dxfId="45" priority="4" operator="lessThan">
      <formula>$G$51</formula>
    </cfRule>
  </conditionalFormatting>
  <conditionalFormatting sqref="F40">
    <cfRule type="cellIs" dxfId="44" priority="5" operator="lessThan">
      <formula>$F$51</formula>
    </cfRule>
  </conditionalFormatting>
  <conditionalFormatting sqref="F40">
    <cfRule type="cellIs" dxfId="43" priority="6" operator="greaterThan">
      <formula>$F$51</formula>
    </cfRule>
  </conditionalFormatting>
  <conditionalFormatting sqref="I39">
    <cfRule type="cellIs" dxfId="42" priority="8" operator="lessThan">
      <formula>#REF!</formula>
    </cfRule>
  </conditionalFormatting>
  <conditionalFormatting sqref="I39">
    <cfRule type="cellIs" dxfId="41" priority="9" operator="greaterThan">
      <formula>#REF!</formula>
    </cfRule>
  </conditionalFormatting>
  <dataValidations disablePrompts="1" count="2">
    <dataValidation type="list" allowBlank="1" showErrorMessage="1" sqref="D9">
      <formula1>$L$17:$L$19</formula1>
    </dataValidation>
    <dataValidation type="list" allowBlank="1" showErrorMessage="1" sqref="F39:H39">
      <formula1>$L$9:$L$11</formula1>
    </dataValidation>
  </dataValidations>
  <printOptions horizontalCentered="1"/>
  <pageMargins left="0.78740157480314965" right="0.39370078740157483" top="0.98425196850393704" bottom="0.98425196850393704" header="0" footer="0"/>
  <pageSetup paperSize="9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80" zoomScaleNormal="80" workbookViewId="0">
      <pane ySplit="10" topLeftCell="A11" activePane="bottomLeft" state="frozen"/>
      <selection pane="bottomLeft" activeCell="H18" sqref="H18"/>
    </sheetView>
  </sheetViews>
  <sheetFormatPr defaultColWidth="9.21875" defaultRowHeight="13.2"/>
  <cols>
    <col min="1" max="1" width="22.21875" style="194" customWidth="1"/>
    <col min="2" max="2" width="3.44140625" style="194" customWidth="1"/>
    <col min="3" max="3" width="50.77734375" style="194" customWidth="1"/>
    <col min="4" max="5" width="9" style="194" customWidth="1"/>
    <col min="6" max="7" width="5.77734375" style="194" customWidth="1"/>
    <col min="8" max="8" width="8.21875" style="194" customWidth="1"/>
    <col min="9" max="9" width="28" style="194" customWidth="1"/>
    <col min="10" max="10" width="4.77734375" style="194" customWidth="1"/>
    <col min="11" max="11" width="5" style="194" customWidth="1"/>
    <col min="12" max="12" width="6.21875" style="194" customWidth="1"/>
    <col min="13" max="13" width="9.21875" style="194"/>
    <col min="14" max="14" width="19.44140625" style="194" customWidth="1"/>
    <col min="15" max="15" width="14.21875" style="194" customWidth="1"/>
    <col min="16" max="16" width="17.77734375" style="194" customWidth="1"/>
    <col min="17" max="17" width="14.5546875" style="194" customWidth="1"/>
    <col min="18" max="16384" width="9.21875" style="194"/>
  </cols>
  <sheetData>
    <row r="1" spans="2:15" ht="22.8">
      <c r="B1" s="193" t="s">
        <v>1</v>
      </c>
      <c r="E1" s="195"/>
    </row>
    <row r="2" spans="2:15" ht="21">
      <c r="B2" s="196" t="s">
        <v>188</v>
      </c>
      <c r="E2" s="195"/>
    </row>
    <row r="3" spans="2:15" ht="15.6">
      <c r="B3" s="197" t="s">
        <v>335</v>
      </c>
      <c r="C3" s="197"/>
      <c r="D3" s="197"/>
      <c r="E3" s="197"/>
      <c r="F3" s="197"/>
    </row>
    <row r="4" spans="2:15" ht="15">
      <c r="B4" s="175" t="s">
        <v>15</v>
      </c>
      <c r="E4" s="198"/>
    </row>
    <row r="5" spans="2:15" ht="15">
      <c r="B5" s="199" t="s">
        <v>3</v>
      </c>
    </row>
    <row r="6" spans="2:15" ht="15">
      <c r="B6" s="6" t="s">
        <v>22</v>
      </c>
      <c r="C6" s="504"/>
    </row>
    <row r="7" spans="2:15" ht="15">
      <c r="B7" s="199"/>
      <c r="C7" s="211" t="s">
        <v>292</v>
      </c>
      <c r="D7" s="29" t="s">
        <v>293</v>
      </c>
    </row>
    <row r="8" spans="2:15" ht="15">
      <c r="B8" s="199"/>
    </row>
    <row r="9" spans="2:15" ht="21" customHeight="1">
      <c r="B9" s="975" t="s">
        <v>4</v>
      </c>
      <c r="C9" s="976" t="s">
        <v>5</v>
      </c>
      <c r="D9" s="200"/>
      <c r="E9" s="977"/>
      <c r="F9" s="976" t="s">
        <v>6</v>
      </c>
      <c r="G9" s="979"/>
      <c r="H9" s="979"/>
      <c r="I9" s="980" t="s">
        <v>165</v>
      </c>
    </row>
    <row r="10" spans="2:15" ht="29.25" customHeight="1">
      <c r="B10" s="975"/>
      <c r="C10" s="976"/>
      <c r="D10" s="201"/>
      <c r="E10" s="978"/>
      <c r="F10" s="507" t="s">
        <v>8</v>
      </c>
      <c r="G10" s="507" t="s">
        <v>9</v>
      </c>
      <c r="H10" s="507" t="s">
        <v>10</v>
      </c>
      <c r="I10" s="980"/>
      <c r="M10" s="985" t="s">
        <v>46</v>
      </c>
      <c r="N10" s="986"/>
      <c r="O10" s="987"/>
    </row>
    <row r="11" spans="2:15">
      <c r="B11" s="202">
        <v>1</v>
      </c>
      <c r="C11" s="203" t="s">
        <v>14</v>
      </c>
      <c r="D11" s="204"/>
      <c r="E11" s="205"/>
      <c r="F11" s="206">
        <v>2</v>
      </c>
      <c r="G11" s="206">
        <v>2</v>
      </c>
      <c r="H11" s="206">
        <v>2</v>
      </c>
      <c r="I11" s="207">
        <f>SUM(F11:H11)</f>
        <v>6</v>
      </c>
      <c r="M11" s="202"/>
      <c r="N11" s="208" t="s">
        <v>50</v>
      </c>
      <c r="O11" s="208" t="s">
        <v>51</v>
      </c>
    </row>
    <row r="12" spans="2:15" ht="15" customHeight="1">
      <c r="B12" s="202">
        <v>2</v>
      </c>
      <c r="C12" s="203" t="s">
        <v>24</v>
      </c>
      <c r="D12" s="209" t="s">
        <v>195</v>
      </c>
      <c r="E12" s="205"/>
      <c r="F12" s="206">
        <v>2</v>
      </c>
      <c r="G12" s="206">
        <v>2</v>
      </c>
      <c r="H12" s="206">
        <v>1</v>
      </c>
      <c r="I12" s="207">
        <f t="shared" ref="I12:I24" si="0">SUM(F12:H12)</f>
        <v>5</v>
      </c>
      <c r="M12" s="208" t="s">
        <v>55</v>
      </c>
      <c r="N12" s="447" t="s">
        <v>292</v>
      </c>
      <c r="O12" s="272">
        <v>450</v>
      </c>
    </row>
    <row r="13" spans="2:15">
      <c r="B13" s="202">
        <v>3</v>
      </c>
      <c r="C13" s="203" t="s">
        <v>26</v>
      </c>
      <c r="D13" s="204"/>
      <c r="E13" s="205"/>
      <c r="F13" s="206">
        <v>1</v>
      </c>
      <c r="G13" s="206">
        <v>1</v>
      </c>
      <c r="H13" s="206">
        <v>1</v>
      </c>
      <c r="I13" s="207">
        <f t="shared" si="0"/>
        <v>3</v>
      </c>
    </row>
    <row r="14" spans="2:15">
      <c r="B14" s="202">
        <v>4</v>
      </c>
      <c r="C14" s="203" t="s">
        <v>311</v>
      </c>
      <c r="D14" s="204"/>
      <c r="E14" s="205"/>
      <c r="F14" s="206">
        <v>1</v>
      </c>
      <c r="G14" s="206" t="s">
        <v>194</v>
      </c>
      <c r="H14" s="206" t="s">
        <v>194</v>
      </c>
      <c r="I14" s="207">
        <f t="shared" si="0"/>
        <v>1</v>
      </c>
      <c r="M14" s="212"/>
      <c r="N14" s="213"/>
      <c r="O14" s="214"/>
    </row>
    <row r="15" spans="2:15">
      <c r="B15" s="202">
        <v>5</v>
      </c>
      <c r="C15" s="673" t="s">
        <v>336</v>
      </c>
      <c r="D15" s="656"/>
      <c r="E15" s="647"/>
      <c r="F15" s="206">
        <v>2</v>
      </c>
      <c r="G15" s="206" t="s">
        <v>194</v>
      </c>
      <c r="H15" s="206" t="s">
        <v>194</v>
      </c>
      <c r="I15" s="207">
        <f t="shared" si="0"/>
        <v>2</v>
      </c>
      <c r="M15" s="212"/>
      <c r="N15" s="213"/>
      <c r="O15" s="214"/>
    </row>
    <row r="16" spans="2:15">
      <c r="B16" s="202">
        <v>6</v>
      </c>
      <c r="C16" s="203" t="s">
        <v>31</v>
      </c>
      <c r="D16" s="204"/>
      <c r="E16" s="205"/>
      <c r="F16" s="206">
        <v>1</v>
      </c>
      <c r="G16" s="206">
        <v>1</v>
      </c>
      <c r="H16" s="206">
        <v>1</v>
      </c>
      <c r="I16" s="207">
        <f t="shared" si="0"/>
        <v>3</v>
      </c>
    </row>
    <row r="17" spans="1:17">
      <c r="B17" s="202">
        <v>7</v>
      </c>
      <c r="C17" s="203" t="s">
        <v>34</v>
      </c>
      <c r="D17" s="204"/>
      <c r="E17" s="205"/>
      <c r="F17" s="215" t="s">
        <v>194</v>
      </c>
      <c r="G17" s="215" t="s">
        <v>194</v>
      </c>
      <c r="H17" s="215" t="s">
        <v>194</v>
      </c>
      <c r="I17" s="207">
        <f t="shared" si="0"/>
        <v>0</v>
      </c>
    </row>
    <row r="18" spans="1:17">
      <c r="B18" s="202">
        <v>8</v>
      </c>
      <c r="C18" s="203" t="s">
        <v>36</v>
      </c>
      <c r="D18" s="204"/>
      <c r="E18" s="205"/>
      <c r="F18" s="215" t="s">
        <v>194</v>
      </c>
      <c r="G18" s="215" t="s">
        <v>194</v>
      </c>
      <c r="H18" s="215" t="s">
        <v>194</v>
      </c>
      <c r="I18" s="207">
        <f t="shared" si="0"/>
        <v>0</v>
      </c>
    </row>
    <row r="19" spans="1:17">
      <c r="B19" s="202">
        <v>9</v>
      </c>
      <c r="C19" s="203" t="s">
        <v>38</v>
      </c>
      <c r="D19" s="204"/>
      <c r="E19" s="205"/>
      <c r="F19" s="206">
        <v>1</v>
      </c>
      <c r="G19" s="206">
        <v>1</v>
      </c>
      <c r="H19" s="206">
        <v>1</v>
      </c>
      <c r="I19" s="207">
        <f t="shared" si="0"/>
        <v>3</v>
      </c>
      <c r="M19" s="194" t="s">
        <v>65</v>
      </c>
    </row>
    <row r="20" spans="1:17">
      <c r="B20" s="202">
        <v>10</v>
      </c>
      <c r="C20" s="203" t="s">
        <v>39</v>
      </c>
      <c r="D20" s="204"/>
      <c r="E20" s="205"/>
      <c r="F20" s="206">
        <v>2</v>
      </c>
      <c r="G20" s="206">
        <v>2</v>
      </c>
      <c r="H20" s="206">
        <v>1</v>
      </c>
      <c r="I20" s="207">
        <f t="shared" si="0"/>
        <v>5</v>
      </c>
      <c r="N20" s="15" t="s">
        <v>195</v>
      </c>
      <c r="O20" s="53" t="s">
        <v>196</v>
      </c>
    </row>
    <row r="21" spans="1:17">
      <c r="B21" s="202">
        <v>11</v>
      </c>
      <c r="C21" s="203" t="s">
        <v>40</v>
      </c>
      <c r="D21" s="204"/>
      <c r="E21" s="205"/>
      <c r="F21" s="206">
        <v>1</v>
      </c>
      <c r="G21" s="206"/>
      <c r="H21" s="206"/>
      <c r="I21" s="207">
        <f t="shared" si="0"/>
        <v>1</v>
      </c>
      <c r="N21" s="15" t="s">
        <v>197</v>
      </c>
      <c r="O21" s="53" t="s">
        <v>198</v>
      </c>
    </row>
    <row r="22" spans="1:17">
      <c r="B22" s="202">
        <v>12</v>
      </c>
      <c r="C22" s="203" t="s">
        <v>72</v>
      </c>
      <c r="D22" s="204"/>
      <c r="E22" s="205"/>
      <c r="F22" s="206">
        <v>3</v>
      </c>
      <c r="G22" s="206">
        <v>3</v>
      </c>
      <c r="H22" s="206">
        <v>3</v>
      </c>
      <c r="I22" s="207">
        <f t="shared" si="0"/>
        <v>9</v>
      </c>
      <c r="N22" s="15" t="s">
        <v>199</v>
      </c>
      <c r="O22" s="53" t="s">
        <v>200</v>
      </c>
    </row>
    <row r="23" spans="1:17">
      <c r="B23" s="202">
        <v>13</v>
      </c>
      <c r="C23" s="217" t="s">
        <v>73</v>
      </c>
      <c r="D23" s="218"/>
      <c r="E23" s="205"/>
      <c r="F23" s="206">
        <v>1</v>
      </c>
      <c r="G23" s="206"/>
      <c r="H23" s="206"/>
      <c r="I23" s="207">
        <f t="shared" si="0"/>
        <v>1</v>
      </c>
    </row>
    <row r="24" spans="1:17">
      <c r="B24" s="202">
        <v>14</v>
      </c>
      <c r="C24" s="217" t="s">
        <v>74</v>
      </c>
      <c r="D24" s="219"/>
      <c r="E24" s="220"/>
      <c r="F24" s="206">
        <v>1</v>
      </c>
      <c r="G24" s="206">
        <v>1</v>
      </c>
      <c r="H24" s="206">
        <v>1</v>
      </c>
      <c r="I24" s="207">
        <f t="shared" si="0"/>
        <v>3</v>
      </c>
    </row>
    <row r="25" spans="1:17">
      <c r="B25" s="221" t="s">
        <v>173</v>
      </c>
      <c r="C25" s="222"/>
      <c r="D25" s="223"/>
      <c r="E25" s="224"/>
      <c r="F25" s="225">
        <f t="shared" ref="F25:H25" si="1">SUM(F11:F24)</f>
        <v>18</v>
      </c>
      <c r="G25" s="226">
        <f t="shared" si="1"/>
        <v>13</v>
      </c>
      <c r="H25" s="226">
        <f t="shared" si="1"/>
        <v>11</v>
      </c>
      <c r="I25" s="225">
        <f>SUM(I11:I24)</f>
        <v>42</v>
      </c>
    </row>
    <row r="26" spans="1:17" ht="12.75" customHeight="1">
      <c r="A26" s="277">
        <f t="shared" ref="A26:A33" si="2">LEN(C26)</f>
        <v>19</v>
      </c>
      <c r="B26" s="227">
        <v>15</v>
      </c>
      <c r="C26" s="988" t="s">
        <v>146</v>
      </c>
      <c r="D26" s="989"/>
      <c r="E26" s="255" t="s">
        <v>292</v>
      </c>
      <c r="F26" s="256"/>
      <c r="G26" s="256"/>
      <c r="H26" s="256">
        <v>1</v>
      </c>
      <c r="I26" s="274">
        <f>SUM(F26:H26)</f>
        <v>1</v>
      </c>
      <c r="J26" s="990">
        <f>SUM(I26:I30)</f>
        <v>20</v>
      </c>
      <c r="K26" s="992">
        <f>SUM(J26,J32)</f>
        <v>50</v>
      </c>
      <c r="M26" s="213"/>
      <c r="N26" s="261"/>
      <c r="O26" s="261"/>
      <c r="P26" s="261"/>
      <c r="Q26" s="261"/>
    </row>
    <row r="27" spans="1:17">
      <c r="A27" s="277">
        <f t="shared" si="2"/>
        <v>20</v>
      </c>
      <c r="B27" s="227">
        <v>16</v>
      </c>
      <c r="C27" s="994" t="s">
        <v>297</v>
      </c>
      <c r="D27" s="995"/>
      <c r="E27" s="255" t="s">
        <v>292</v>
      </c>
      <c r="F27" s="237">
        <v>3</v>
      </c>
      <c r="G27" s="237">
        <v>2</v>
      </c>
      <c r="H27" s="237">
        <v>3</v>
      </c>
      <c r="I27" s="274">
        <f t="shared" ref="I27:I30" si="3">SUM(F27:H27)</f>
        <v>8</v>
      </c>
      <c r="J27" s="991"/>
      <c r="K27" s="993"/>
      <c r="M27" s="228"/>
      <c r="N27" s="261"/>
      <c r="O27" s="261"/>
      <c r="P27" s="261"/>
      <c r="Q27" s="261"/>
    </row>
    <row r="28" spans="1:17">
      <c r="A28" s="277"/>
      <c r="B28" s="227">
        <v>17</v>
      </c>
      <c r="C28" s="505" t="s">
        <v>300</v>
      </c>
      <c r="D28" s="506"/>
      <c r="E28" s="255" t="s">
        <v>292</v>
      </c>
      <c r="F28" s="237"/>
      <c r="G28" s="237">
        <v>1</v>
      </c>
      <c r="H28" s="237"/>
      <c r="I28" s="274">
        <f t="shared" si="3"/>
        <v>1</v>
      </c>
      <c r="J28" s="991"/>
      <c r="K28" s="993"/>
      <c r="M28" s="228"/>
      <c r="N28" s="261"/>
      <c r="O28" s="261"/>
      <c r="P28" s="261"/>
      <c r="Q28" s="261"/>
    </row>
    <row r="29" spans="1:17">
      <c r="A29" s="277">
        <f t="shared" si="2"/>
        <v>20</v>
      </c>
      <c r="B29" s="227">
        <v>18</v>
      </c>
      <c r="C29" s="996" t="s">
        <v>296</v>
      </c>
      <c r="D29" s="997"/>
      <c r="E29" s="255" t="s">
        <v>292</v>
      </c>
      <c r="F29" s="237">
        <v>2</v>
      </c>
      <c r="G29" s="237"/>
      <c r="H29" s="237"/>
      <c r="I29" s="274">
        <f t="shared" si="3"/>
        <v>2</v>
      </c>
      <c r="J29" s="991"/>
      <c r="K29" s="993"/>
      <c r="M29" s="228"/>
      <c r="N29" s="261"/>
      <c r="O29" s="261"/>
      <c r="P29" s="261"/>
      <c r="Q29" s="261"/>
    </row>
    <row r="30" spans="1:17">
      <c r="A30" s="277">
        <f t="shared" si="2"/>
        <v>20</v>
      </c>
      <c r="B30" s="227">
        <v>19</v>
      </c>
      <c r="C30" s="996" t="s">
        <v>299</v>
      </c>
      <c r="D30" s="997"/>
      <c r="E30" s="255" t="s">
        <v>292</v>
      </c>
      <c r="F30" s="237">
        <v>1</v>
      </c>
      <c r="G30" s="237">
        <v>3</v>
      </c>
      <c r="H30" s="237">
        <v>4</v>
      </c>
      <c r="I30" s="274">
        <f t="shared" si="3"/>
        <v>8</v>
      </c>
      <c r="J30" s="991"/>
      <c r="K30" s="993"/>
      <c r="M30" s="228"/>
      <c r="N30" s="261"/>
      <c r="O30" s="261"/>
      <c r="P30" s="261"/>
      <c r="Q30" s="261"/>
    </row>
    <row r="31" spans="1:17">
      <c r="B31" s="229" t="s">
        <v>91</v>
      </c>
      <c r="C31" s="230"/>
      <c r="D31" s="231"/>
      <c r="E31" s="232"/>
      <c r="F31" s="233">
        <f>SUM(F26:F30)</f>
        <v>6</v>
      </c>
      <c r="G31" s="233">
        <f t="shared" ref="G31:H31" si="4">SUM(G26:G30)</f>
        <v>6</v>
      </c>
      <c r="H31" s="233">
        <f t="shared" si="4"/>
        <v>8</v>
      </c>
      <c r="I31" s="233">
        <f>SUM(F31:H31)</f>
        <v>20</v>
      </c>
      <c r="K31" s="993"/>
    </row>
    <row r="32" spans="1:17">
      <c r="B32" s="508">
        <v>20</v>
      </c>
      <c r="C32" s="1060" t="s">
        <v>304</v>
      </c>
      <c r="D32" s="1061"/>
      <c r="E32" s="511" t="s">
        <v>292</v>
      </c>
      <c r="F32" s="509">
        <v>2</v>
      </c>
      <c r="G32" s="510">
        <v>4</v>
      </c>
      <c r="H32" s="509">
        <v>4</v>
      </c>
      <c r="I32" s="274">
        <f>SUM(F32:H32)</f>
        <v>10</v>
      </c>
      <c r="J32" s="990">
        <f>I32+I33</f>
        <v>30</v>
      </c>
      <c r="K32" s="993"/>
    </row>
    <row r="33" spans="1:15">
      <c r="A33" s="277">
        <f t="shared" si="2"/>
        <v>30</v>
      </c>
      <c r="B33" s="236">
        <v>21</v>
      </c>
      <c r="C33" s="1000" t="s">
        <v>305</v>
      </c>
      <c r="D33" s="1001"/>
      <c r="E33" s="257" t="s">
        <v>292</v>
      </c>
      <c r="F33" s="237">
        <v>4</v>
      </c>
      <c r="G33" s="237">
        <v>8</v>
      </c>
      <c r="H33" s="237">
        <v>8</v>
      </c>
      <c r="I33" s="274">
        <f>SUM(F33:H33)</f>
        <v>20</v>
      </c>
      <c r="J33" s="991"/>
      <c r="K33" s="993"/>
      <c r="L33" s="239">
        <f>J32/K26*100</f>
        <v>60</v>
      </c>
      <c r="N33" s="240" t="s">
        <v>209</v>
      </c>
      <c r="O33" s="235"/>
    </row>
    <row r="34" spans="1:15">
      <c r="B34" s="1002" t="s">
        <v>99</v>
      </c>
      <c r="C34" s="1003"/>
      <c r="D34" s="1003"/>
      <c r="E34" s="1004"/>
      <c r="F34" s="234">
        <f>SUM(F32:F33)</f>
        <v>6</v>
      </c>
      <c r="G34" s="234">
        <f t="shared" ref="G34:H34" si="5">SUM(G32:G33)</f>
        <v>12</v>
      </c>
      <c r="H34" s="234">
        <f t="shared" si="5"/>
        <v>12</v>
      </c>
      <c r="I34" s="233">
        <f>SUM(F34:H34)</f>
        <v>30</v>
      </c>
    </row>
    <row r="35" spans="1:15">
      <c r="B35" s="1005" t="s">
        <v>182</v>
      </c>
      <c r="C35" s="1006"/>
      <c r="D35" s="1006"/>
      <c r="E35" s="1007"/>
      <c r="F35" s="241">
        <f>F31+F34</f>
        <v>12</v>
      </c>
      <c r="G35" s="241">
        <f t="shared" ref="G35:H35" si="6">G31+G34</f>
        <v>18</v>
      </c>
      <c r="H35" s="241">
        <f t="shared" si="6"/>
        <v>20</v>
      </c>
      <c r="I35" s="275">
        <f>SUM(F35:H35)</f>
        <v>50</v>
      </c>
    </row>
    <row r="36" spans="1:15">
      <c r="B36" s="1008" t="s">
        <v>115</v>
      </c>
      <c r="C36" s="1009"/>
      <c r="D36" s="1009"/>
      <c r="E36" s="1010"/>
      <c r="F36" s="242"/>
      <c r="G36" s="243"/>
      <c r="H36" s="243" t="s">
        <v>292</v>
      </c>
      <c r="I36" s="244">
        <f>COUNTA(F36:H36)</f>
        <v>1</v>
      </c>
    </row>
    <row r="37" spans="1:15" ht="23.25" customHeight="1">
      <c r="B37" s="1014" t="s">
        <v>183</v>
      </c>
      <c r="C37" s="1015"/>
      <c r="D37" s="1015"/>
      <c r="E37" s="1016"/>
      <c r="F37" s="245">
        <f>F25+F35</f>
        <v>30</v>
      </c>
      <c r="G37" s="245">
        <f>G25+G35</f>
        <v>31</v>
      </c>
      <c r="H37" s="245">
        <f>H25+H35</f>
        <v>31</v>
      </c>
      <c r="I37" s="245">
        <f>SUM(F37:H37)</f>
        <v>92</v>
      </c>
    </row>
    <row r="38" spans="1:15" ht="15.75" customHeight="1">
      <c r="A38" s="235"/>
      <c r="B38" s="246">
        <v>1</v>
      </c>
      <c r="C38" s="982" t="s">
        <v>334</v>
      </c>
      <c r="D38" s="983"/>
      <c r="E38" s="984"/>
      <c r="F38" s="247"/>
      <c r="G38" s="247">
        <v>1</v>
      </c>
      <c r="H38" s="247">
        <v>2</v>
      </c>
      <c r="I38" s="247">
        <f>SUM(F38:H38)</f>
        <v>3</v>
      </c>
      <c r="J38" s="235"/>
      <c r="K38" s="235"/>
      <c r="L38" s="235"/>
      <c r="M38" s="235"/>
      <c r="N38" s="235"/>
      <c r="O38" s="235"/>
    </row>
    <row r="39" spans="1:15" ht="27" customHeight="1">
      <c r="A39" s="235"/>
      <c r="B39" s="1017" t="s">
        <v>183</v>
      </c>
      <c r="C39" s="1018"/>
      <c r="D39" s="1018"/>
      <c r="E39" s="1018"/>
      <c r="F39" s="1018"/>
      <c r="G39" s="1018"/>
      <c r="H39" s="1018"/>
      <c r="I39" s="248">
        <f>SUM(I38,I37)</f>
        <v>95</v>
      </c>
      <c r="J39" s="235"/>
      <c r="K39" s="235"/>
      <c r="L39" s="235"/>
      <c r="M39" s="235"/>
      <c r="N39" s="235"/>
      <c r="O39" s="235"/>
    </row>
    <row r="40" spans="1:15" ht="12.75" customHeight="1">
      <c r="A40" s="235"/>
      <c r="B40" s="202">
        <v>1</v>
      </c>
      <c r="C40" s="982" t="s">
        <v>118</v>
      </c>
      <c r="D40" s="983"/>
      <c r="E40" s="984"/>
      <c r="F40" s="247">
        <v>2</v>
      </c>
      <c r="G40" s="247">
        <v>2</v>
      </c>
      <c r="H40" s="247">
        <v>2</v>
      </c>
      <c r="I40" s="249" t="s">
        <v>139</v>
      </c>
      <c r="J40" s="235"/>
      <c r="K40" s="235"/>
      <c r="L40" s="235"/>
      <c r="M40" s="235"/>
      <c r="N40" s="235"/>
      <c r="O40" s="235"/>
    </row>
    <row r="41" spans="1:15">
      <c r="B41" s="202">
        <v>2</v>
      </c>
      <c r="C41" s="1019" t="s">
        <v>184</v>
      </c>
      <c r="D41" s="1020"/>
      <c r="E41" s="1021"/>
      <c r="F41" s="247">
        <v>0.5</v>
      </c>
      <c r="G41" s="247">
        <v>0.5</v>
      </c>
      <c r="H41" s="247">
        <v>0.5</v>
      </c>
      <c r="I41" s="249" t="s">
        <v>139</v>
      </c>
    </row>
    <row r="42" spans="1:15">
      <c r="B42" s="202">
        <v>3</v>
      </c>
      <c r="C42" s="982" t="s">
        <v>127</v>
      </c>
      <c r="D42" s="983"/>
      <c r="E42" s="984"/>
      <c r="F42" s="247" t="s">
        <v>128</v>
      </c>
      <c r="G42" s="247"/>
      <c r="H42" s="247" t="s">
        <v>128</v>
      </c>
      <c r="I42" s="249" t="s">
        <v>139</v>
      </c>
    </row>
    <row r="43" spans="1:15">
      <c r="B43" s="1011" t="s">
        <v>131</v>
      </c>
      <c r="C43" s="1012"/>
      <c r="D43" s="1012"/>
      <c r="E43" s="1013"/>
      <c r="F43" s="245">
        <f>F37+SUM(F38:F41)/2</f>
        <v>31.25</v>
      </c>
      <c r="G43" s="245">
        <f>G37+SUM(G38:G41)/2</f>
        <v>32.75</v>
      </c>
      <c r="H43" s="492">
        <f>H37+SUM(H38:H41)/2</f>
        <v>33.25</v>
      </c>
      <c r="I43" s="245">
        <f>SUM(F43:H43)</f>
        <v>97.25</v>
      </c>
    </row>
    <row r="44" spans="1:15">
      <c r="B44" s="250"/>
      <c r="C44" s="251"/>
      <c r="D44" s="251"/>
      <c r="E44" s="251"/>
      <c r="F44" s="252"/>
      <c r="G44" s="252"/>
      <c r="H44" s="252"/>
      <c r="I44" s="252"/>
    </row>
    <row r="45" spans="1:15">
      <c r="B45" s="250"/>
      <c r="C45" s="253" t="s">
        <v>77</v>
      </c>
      <c r="D45" s="253"/>
      <c r="E45" s="253"/>
      <c r="F45" s="253"/>
      <c r="G45" s="253"/>
      <c r="H45" s="253"/>
      <c r="I45" s="253"/>
    </row>
    <row r="47" spans="1:15" ht="36" customHeight="1">
      <c r="F47" s="981" t="s">
        <v>78</v>
      </c>
      <c r="G47" s="981"/>
      <c r="H47" s="981"/>
    </row>
    <row r="48" spans="1:15">
      <c r="E48" s="198"/>
      <c r="F48" s="272">
        <v>30</v>
      </c>
      <c r="G48" s="272">
        <v>31</v>
      </c>
      <c r="H48" s="272">
        <v>31</v>
      </c>
    </row>
    <row r="49" spans="3:8">
      <c r="C49" s="216"/>
      <c r="D49" s="216"/>
      <c r="E49" s="198"/>
      <c r="F49" s="214"/>
      <c r="G49" s="214"/>
      <c r="H49" s="214"/>
    </row>
    <row r="50" spans="3:8">
      <c r="C50" s="216"/>
      <c r="D50" s="216"/>
      <c r="E50" s="198"/>
      <c r="F50" s="214"/>
      <c r="G50" s="214"/>
      <c r="H50" s="214"/>
    </row>
    <row r="51" spans="3:8">
      <c r="C51" s="198"/>
      <c r="D51" s="198"/>
      <c r="E51" s="198"/>
    </row>
    <row r="52" spans="3:8">
      <c r="C52" s="198"/>
      <c r="D52" s="198"/>
      <c r="E52" s="254"/>
    </row>
    <row r="53" spans="3:8">
      <c r="E53" s="254"/>
    </row>
    <row r="54" spans="3:8">
      <c r="C54" s="254"/>
      <c r="D54" s="254"/>
      <c r="E54" s="254"/>
    </row>
    <row r="55" spans="3:8">
      <c r="C55" s="254"/>
      <c r="D55" s="254"/>
    </row>
    <row r="56" spans="3:8">
      <c r="C56" s="254"/>
      <c r="D56" s="254"/>
    </row>
    <row r="57" spans="3:8">
      <c r="C57" s="254"/>
      <c r="D57" s="254"/>
    </row>
  </sheetData>
  <mergeCells count="27">
    <mergeCell ref="C15:E15"/>
    <mergeCell ref="C40:E40"/>
    <mergeCell ref="C41:E41"/>
    <mergeCell ref="C42:E42"/>
    <mergeCell ref="B43:E43"/>
    <mergeCell ref="F47:H47"/>
    <mergeCell ref="C38:E38"/>
    <mergeCell ref="B39:H39"/>
    <mergeCell ref="C26:D26"/>
    <mergeCell ref="J26:J30"/>
    <mergeCell ref="B34:E34"/>
    <mergeCell ref="B35:E35"/>
    <mergeCell ref="B36:E36"/>
    <mergeCell ref="B37:E37"/>
    <mergeCell ref="K26:K33"/>
    <mergeCell ref="C27:D27"/>
    <mergeCell ref="C29:D29"/>
    <mergeCell ref="C30:D30"/>
    <mergeCell ref="C32:D32"/>
    <mergeCell ref="C33:D33"/>
    <mergeCell ref="J32:J33"/>
    <mergeCell ref="M10:O10"/>
    <mergeCell ref="B9:B10"/>
    <mergeCell ref="C9:C10"/>
    <mergeCell ref="E9:E10"/>
    <mergeCell ref="F9:H9"/>
    <mergeCell ref="I9:I10"/>
  </mergeCells>
  <conditionalFormatting sqref="E51 C52:D52">
    <cfRule type="cellIs" dxfId="40" priority="11" operator="greaterThan">
      <formula>0</formula>
    </cfRule>
  </conditionalFormatting>
  <conditionalFormatting sqref="I36">
    <cfRule type="cellIs" dxfId="39" priority="12" operator="lessThan">
      <formula>#REF!</formula>
    </cfRule>
    <cfRule type="cellIs" dxfId="38" priority="13" operator="greaterThan">
      <formula>#REF!</formula>
    </cfRule>
  </conditionalFormatting>
  <conditionalFormatting sqref="F37">
    <cfRule type="cellIs" dxfId="37" priority="5" operator="greaterThan">
      <formula>$F$48</formula>
    </cfRule>
    <cfRule type="cellIs" dxfId="36" priority="6" operator="lessThan">
      <formula>$F$48</formula>
    </cfRule>
  </conditionalFormatting>
  <conditionalFormatting sqref="G37">
    <cfRule type="cellIs" dxfId="35" priority="3" operator="lessThan">
      <formula>$G$48</formula>
    </cfRule>
    <cfRule type="cellIs" dxfId="34" priority="4" operator="greaterThan">
      <formula>$G$48</formula>
    </cfRule>
  </conditionalFormatting>
  <conditionalFormatting sqref="H37">
    <cfRule type="cellIs" dxfId="33" priority="1" operator="lessThan">
      <formula>$H$48</formula>
    </cfRule>
    <cfRule type="cellIs" dxfId="32" priority="2" operator="greaterThan">
      <formula>$H$48</formula>
    </cfRule>
  </conditionalFormatting>
  <dataValidations disablePrompts="1" count="3">
    <dataValidation type="list" allowBlank="1" showInputMessage="1" showErrorMessage="1" sqref="F36:H36">
      <formula1>$N$12:$N$14</formula1>
    </dataValidation>
    <dataValidation type="list" allowBlank="1" showInputMessage="1" showErrorMessage="1" sqref="D12">
      <formula1>$N$20:$N$22</formula1>
    </dataValidation>
    <dataValidation type="list" allowBlank="1" showInputMessage="1" showErrorMessage="1" sqref="E26:E30 E32:E33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0" customWidth="1"/>
    <col min="4" max="4" width="6.21875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1066" t="s">
        <v>214</v>
      </c>
      <c r="C2" s="693"/>
      <c r="D2" s="15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>
      <c r="A5" s="5"/>
      <c r="B5" s="792" t="s">
        <v>4</v>
      </c>
      <c r="C5" s="753" t="s">
        <v>5</v>
      </c>
      <c r="D5" s="56"/>
      <c r="E5" s="755"/>
      <c r="F5" s="664" t="s">
        <v>6</v>
      </c>
      <c r="G5" s="656"/>
      <c r="H5" s="656"/>
      <c r="I5" s="656"/>
      <c r="J5" s="656"/>
      <c r="K5" s="647"/>
      <c r="L5" s="845" t="s">
        <v>165</v>
      </c>
      <c r="M5" s="752" t="s">
        <v>166</v>
      </c>
      <c r="N5" s="7"/>
      <c r="O5" s="7"/>
      <c r="P5" s="7"/>
      <c r="Q5" s="839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8.5" customHeight="1">
      <c r="A6" s="5"/>
      <c r="B6" s="652"/>
      <c r="C6" s="754"/>
      <c r="D6" s="153"/>
      <c r="E6" s="840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200</v>
      </c>
      <c r="V8" s="18">
        <f>SUMIF($E$22:$E$30,$T8,$M$22:$M$30)+SUMIF($E$32,$T8,$M$32)</f>
        <v>640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1</v>
      </c>
      <c r="G9" s="84">
        <v>1</v>
      </c>
      <c r="H9" s="84">
        <v>1</v>
      </c>
      <c r="I9" s="84">
        <v>1</v>
      </c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216</v>
      </c>
      <c r="U9" s="18">
        <v>700</v>
      </c>
      <c r="V9" s="18">
        <f>SUMIF($E$22:$E$30,$T9,$M$22:$M$30)+SUMIF($E$32,$T9,$M$32)</f>
        <v>960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/>
      <c r="U10" s="18"/>
      <c r="V10" s="18">
        <f>SUMIF($E$22:$E$28,$T10,$M$22:$M$28)+SUMIF($E$30:$E$32,$T10,$M$30:$M$32)</f>
        <v>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1</v>
      </c>
      <c r="G11" s="84">
        <v>1</v>
      </c>
      <c r="H11" s="84">
        <v>1</v>
      </c>
      <c r="I11" s="84">
        <v>1</v>
      </c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160"/>
      <c r="U11" s="18"/>
      <c r="V11" s="18">
        <f>SUMIF($E$22:$E$28,$T11,$M$22:$M$28)+SUMIF($E$30:$E$32,$T11,$M$30:$M$32)</f>
        <v>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217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1067" t="s">
        <v>173</v>
      </c>
      <c r="C21" s="656"/>
      <c r="D21" s="656"/>
      <c r="E21" s="647"/>
      <c r="F21" s="161">
        <f t="shared" ref="F21:L21" si="2">SUM(F7:F20)</f>
        <v>17</v>
      </c>
      <c r="G21" s="161">
        <f t="shared" si="2"/>
        <v>17</v>
      </c>
      <c r="H21" s="161">
        <f t="shared" si="2"/>
        <v>12</v>
      </c>
      <c r="I21" s="161">
        <f t="shared" si="2"/>
        <v>12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1068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>SUM(F22:K22)/2</f>
        <v>1</v>
      </c>
      <c r="M22" s="21">
        <f t="shared" si="1"/>
        <v>32</v>
      </c>
      <c r="N22" s="1062">
        <f>SUM(M22:M30)</f>
        <v>640</v>
      </c>
      <c r="O22" s="841">
        <f>N22+N32</f>
        <v>1600</v>
      </c>
      <c r="P22" s="23"/>
      <c r="S22" s="15" t="s">
        <v>171</v>
      </c>
      <c r="T22" s="1064" t="s">
        <v>220</v>
      </c>
      <c r="U22" s="693"/>
      <c r="V22" s="693"/>
      <c r="W22" s="693"/>
      <c r="X22" s="693"/>
    </row>
    <row r="23" spans="1:24" ht="12.75" customHeight="1">
      <c r="B23" s="10">
        <v>16</v>
      </c>
      <c r="C23" s="1068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>SUM(F23:K23)/2</f>
        <v>1</v>
      </c>
      <c r="M23" s="21">
        <f t="shared" si="1"/>
        <v>32</v>
      </c>
      <c r="N23" s="1063"/>
      <c r="O23" s="651"/>
      <c r="P23" s="23"/>
      <c r="S23" s="15"/>
      <c r="T23" s="693"/>
      <c r="U23" s="693"/>
      <c r="V23" s="693"/>
      <c r="W23" s="693"/>
      <c r="X23" s="693"/>
    </row>
    <row r="24" spans="1:24" ht="12.75" customHeight="1">
      <c r="B24" s="10">
        <v>17</v>
      </c>
      <c r="C24" s="835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>SUM(F24:K24)/2</f>
        <v>2</v>
      </c>
      <c r="M24" s="21">
        <f t="shared" si="1"/>
        <v>64</v>
      </c>
      <c r="N24" s="1063"/>
      <c r="O24" s="651"/>
      <c r="P24" s="23"/>
      <c r="S24" s="5"/>
      <c r="T24" s="693"/>
      <c r="U24" s="693"/>
      <c r="V24" s="693"/>
      <c r="W24" s="693"/>
      <c r="X24" s="693"/>
    </row>
    <row r="25" spans="1:24" ht="12.75" customHeight="1">
      <c r="B25" s="1069">
        <v>18</v>
      </c>
      <c r="C25" s="1070" t="s">
        <v>223</v>
      </c>
      <c r="D25" s="764"/>
      <c r="E25" s="77" t="s">
        <v>171</v>
      </c>
      <c r="F25" s="98">
        <v>1</v>
      </c>
      <c r="G25" s="98">
        <v>1</v>
      </c>
      <c r="H25" s="98">
        <v>1</v>
      </c>
      <c r="I25" s="98">
        <v>1</v>
      </c>
      <c r="J25" s="98"/>
      <c r="K25" s="98"/>
      <c r="L25" s="843">
        <f>SUM(F25:K26)/2</f>
        <v>5</v>
      </c>
      <c r="M25" s="843">
        <f t="shared" si="1"/>
        <v>160</v>
      </c>
      <c r="N25" s="1063"/>
      <c r="O25" s="651"/>
      <c r="P25" s="23"/>
      <c r="S25" s="15" t="s">
        <v>216</v>
      </c>
      <c r="T25" s="99" t="s">
        <v>224</v>
      </c>
    </row>
    <row r="26" spans="1:24" ht="12.75" customHeight="1">
      <c r="B26" s="652"/>
      <c r="C26" s="765"/>
      <c r="D26" s="766"/>
      <c r="E26" s="77" t="s">
        <v>216</v>
      </c>
      <c r="F26" s="98"/>
      <c r="G26" s="98"/>
      <c r="H26" s="98">
        <v>1</v>
      </c>
      <c r="I26" s="98">
        <v>1</v>
      </c>
      <c r="J26" s="98">
        <v>2</v>
      </c>
      <c r="K26" s="98">
        <v>2</v>
      </c>
      <c r="L26" s="652"/>
      <c r="M26" s="652"/>
      <c r="N26" s="1063"/>
      <c r="O26" s="651"/>
      <c r="P26" s="23"/>
    </row>
    <row r="27" spans="1:24" ht="12.75" customHeight="1">
      <c r="B27" s="650">
        <v>19</v>
      </c>
      <c r="C27" s="657" t="s">
        <v>225</v>
      </c>
      <c r="D27" s="764"/>
      <c r="E27" s="77" t="s">
        <v>171</v>
      </c>
      <c r="F27" s="98"/>
      <c r="G27" s="133"/>
      <c r="H27" s="133">
        <v>1</v>
      </c>
      <c r="I27" s="133">
        <v>1</v>
      </c>
      <c r="J27" s="133"/>
      <c r="K27" s="98"/>
      <c r="L27" s="843">
        <f>SUM(F27:K28)/2</f>
        <v>3</v>
      </c>
      <c r="M27" s="843">
        <f>L27*$Q$3</f>
        <v>96</v>
      </c>
      <c r="N27" s="1063"/>
      <c r="O27" s="651"/>
      <c r="P27" s="23"/>
    </row>
    <row r="28" spans="1:24" ht="12.75" customHeight="1">
      <c r="B28" s="652"/>
      <c r="C28" s="765"/>
      <c r="D28" s="766"/>
      <c r="E28" s="77" t="s">
        <v>216</v>
      </c>
      <c r="F28" s="189"/>
      <c r="G28" s="190"/>
      <c r="H28" s="190">
        <v>1</v>
      </c>
      <c r="I28" s="190">
        <v>1</v>
      </c>
      <c r="J28" s="190">
        <v>1</v>
      </c>
      <c r="K28" s="189">
        <v>1</v>
      </c>
      <c r="L28" s="652"/>
      <c r="M28" s="652"/>
      <c r="N28" s="1063"/>
      <c r="O28" s="651"/>
      <c r="P28" s="23"/>
    </row>
    <row r="29" spans="1:24" ht="12.75" customHeight="1">
      <c r="B29" s="650">
        <v>20</v>
      </c>
      <c r="C29" s="657" t="s">
        <v>226</v>
      </c>
      <c r="D29" s="764"/>
      <c r="E29" s="77" t="s">
        <v>171</v>
      </c>
      <c r="F29" s="189">
        <v>1</v>
      </c>
      <c r="G29" s="190"/>
      <c r="H29" s="190"/>
      <c r="I29" s="190"/>
      <c r="J29" s="190"/>
      <c r="K29" s="189"/>
      <c r="L29" s="843">
        <f>SUM(F29:K30)/2</f>
        <v>8</v>
      </c>
      <c r="M29" s="843">
        <f>L29*$Q$3</f>
        <v>256</v>
      </c>
      <c r="N29" s="1063"/>
      <c r="O29" s="651"/>
      <c r="P29" s="23"/>
    </row>
    <row r="30" spans="1:24" ht="12.75" customHeight="1">
      <c r="A30" s="5"/>
      <c r="B30" s="652"/>
      <c r="C30" s="765"/>
      <c r="D30" s="766"/>
      <c r="E30" s="77" t="s">
        <v>216</v>
      </c>
      <c r="F30" s="189">
        <v>2</v>
      </c>
      <c r="G30" s="190">
        <v>3</v>
      </c>
      <c r="H30" s="190">
        <v>3</v>
      </c>
      <c r="I30" s="190">
        <v>3</v>
      </c>
      <c r="J30" s="190">
        <v>2</v>
      </c>
      <c r="K30" s="189">
        <v>2</v>
      </c>
      <c r="L30" s="652"/>
      <c r="M30" s="652"/>
      <c r="N30" s="754"/>
      <c r="O30" s="651"/>
      <c r="P30" s="23"/>
      <c r="Q30" s="156" t="s">
        <v>181</v>
      </c>
      <c r="R30" s="5"/>
      <c r="S30" s="5"/>
      <c r="T30" s="5"/>
      <c r="U30" s="5"/>
      <c r="V30" s="5"/>
    </row>
    <row r="31" spans="1:24" ht="12.75" customHeight="1">
      <c r="A31" s="5"/>
      <c r="B31" s="1065" t="s">
        <v>91</v>
      </c>
      <c r="C31" s="656"/>
      <c r="D31" s="782"/>
      <c r="E31" s="164"/>
      <c r="F31" s="107">
        <f t="shared" ref="F31:K31" si="3">SUM(F22:F30)</f>
        <v>5</v>
      </c>
      <c r="G31" s="107">
        <f t="shared" si="3"/>
        <v>5</v>
      </c>
      <c r="H31" s="107">
        <f t="shared" si="3"/>
        <v>7</v>
      </c>
      <c r="I31" s="107">
        <f t="shared" si="3"/>
        <v>7</v>
      </c>
      <c r="J31" s="107">
        <f t="shared" si="3"/>
        <v>8</v>
      </c>
      <c r="K31" s="107">
        <f t="shared" si="3"/>
        <v>8</v>
      </c>
      <c r="L31" s="107">
        <f>SUM(F31:K31)</f>
        <v>40</v>
      </c>
      <c r="M31" s="165">
        <f>L31*$Q$3</f>
        <v>1280</v>
      </c>
      <c r="N31" s="5"/>
      <c r="O31" s="651"/>
      <c r="P31" s="23"/>
      <c r="R31" s="5"/>
      <c r="S31" s="5"/>
      <c r="T31" s="5"/>
      <c r="U31" s="5"/>
      <c r="V31" s="5"/>
    </row>
    <row r="32" spans="1:24" ht="12.75" customHeight="1">
      <c r="B32" s="166">
        <v>23</v>
      </c>
      <c r="C32" s="771" t="s">
        <v>174</v>
      </c>
      <c r="D32" s="647"/>
      <c r="E32" s="77" t="s">
        <v>216</v>
      </c>
      <c r="F32" s="98">
        <v>5</v>
      </c>
      <c r="G32" s="98">
        <v>5</v>
      </c>
      <c r="H32" s="98">
        <v>10</v>
      </c>
      <c r="I32" s="93">
        <v>10</v>
      </c>
      <c r="J32" s="98">
        <v>15</v>
      </c>
      <c r="K32" s="98">
        <v>15</v>
      </c>
      <c r="L32" s="95">
        <f>SUM(F32:K32)/2</f>
        <v>30</v>
      </c>
      <c r="M32" s="21">
        <f>L32*$Q$3</f>
        <v>960</v>
      </c>
      <c r="N32" s="191">
        <f>M32</f>
        <v>960</v>
      </c>
      <c r="O32" s="652"/>
      <c r="P32" s="23"/>
    </row>
    <row r="33" spans="1:22" ht="12.75" customHeight="1">
      <c r="A33" s="5"/>
      <c r="B33" s="833" t="s">
        <v>99</v>
      </c>
      <c r="C33" s="656"/>
      <c r="D33" s="656"/>
      <c r="E33" s="647"/>
      <c r="F33" s="122">
        <f t="shared" ref="F33:K33" si="4">SUM(F32)</f>
        <v>5</v>
      </c>
      <c r="G33" s="122">
        <f t="shared" si="4"/>
        <v>5</v>
      </c>
      <c r="H33" s="122">
        <f t="shared" si="4"/>
        <v>10</v>
      </c>
      <c r="I33" s="122">
        <f t="shared" si="4"/>
        <v>10</v>
      </c>
      <c r="J33" s="122">
        <f t="shared" si="4"/>
        <v>15</v>
      </c>
      <c r="K33" s="122">
        <f t="shared" si="4"/>
        <v>15</v>
      </c>
      <c r="L33" s="107">
        <f>SUM(F33:K33)</f>
        <v>60</v>
      </c>
      <c r="M33" s="165">
        <f>L33*$Q$3</f>
        <v>1920</v>
      </c>
      <c r="O33" s="23"/>
      <c r="P33" s="23"/>
      <c r="R33" s="5"/>
      <c r="S33" s="5"/>
      <c r="T33" s="5"/>
      <c r="U33" s="5"/>
      <c r="V33" s="5"/>
    </row>
    <row r="34" spans="1:22" ht="12.75" customHeight="1">
      <c r="A34" s="5"/>
      <c r="B34" s="848" t="s">
        <v>182</v>
      </c>
      <c r="C34" s="656"/>
      <c r="D34" s="656"/>
      <c r="E34" s="647"/>
      <c r="F34" s="171">
        <f t="shared" ref="F34:K34" si="5">F31+F33</f>
        <v>10</v>
      </c>
      <c r="G34" s="171">
        <f t="shared" si="5"/>
        <v>10</v>
      </c>
      <c r="H34" s="171">
        <f t="shared" si="5"/>
        <v>17</v>
      </c>
      <c r="I34" s="171">
        <f t="shared" si="5"/>
        <v>17</v>
      </c>
      <c r="J34" s="171">
        <f t="shared" si="5"/>
        <v>23</v>
      </c>
      <c r="K34" s="171">
        <f t="shared" si="5"/>
        <v>23</v>
      </c>
      <c r="L34" s="172">
        <f>SUM(F34:K34)</f>
        <v>100</v>
      </c>
      <c r="M34" s="173">
        <f>L34*$Q$3</f>
        <v>3200</v>
      </c>
      <c r="O34" s="23"/>
      <c r="P34" s="23"/>
      <c r="R34" s="5"/>
      <c r="S34" s="5"/>
      <c r="T34" s="5"/>
      <c r="U34" s="5"/>
      <c r="V34" s="5"/>
    </row>
    <row r="35" spans="1:22" ht="12.75" customHeight="1">
      <c r="B35" s="762" t="s">
        <v>115</v>
      </c>
      <c r="C35" s="656"/>
      <c r="D35" s="656"/>
      <c r="E35" s="647"/>
      <c r="F35" s="136"/>
      <c r="G35" s="8"/>
      <c r="H35" s="8"/>
      <c r="I35" s="8"/>
      <c r="J35" s="8"/>
      <c r="K35" s="8" t="s">
        <v>216</v>
      </c>
      <c r="L35" s="18">
        <f>COUNTA(F35:K35)</f>
        <v>1</v>
      </c>
      <c r="M35" s="18">
        <f>COUNTA(T9:T11)</f>
        <v>1</v>
      </c>
      <c r="O35" s="23"/>
      <c r="P35" s="5"/>
    </row>
    <row r="36" spans="1:22" ht="12.75" customHeight="1">
      <c r="B36" s="847" t="s">
        <v>183</v>
      </c>
      <c r="C36" s="656"/>
      <c r="D36" s="656"/>
      <c r="E36" s="647"/>
      <c r="F36" s="142">
        <f t="shared" ref="F36:K36" si="6">F21+F34</f>
        <v>27</v>
      </c>
      <c r="G36" s="142">
        <f t="shared" si="6"/>
        <v>27</v>
      </c>
      <c r="H36" s="142">
        <f t="shared" si="6"/>
        <v>29</v>
      </c>
      <c r="I36" s="142">
        <f t="shared" si="6"/>
        <v>29</v>
      </c>
      <c r="J36" s="142">
        <f t="shared" si="6"/>
        <v>30</v>
      </c>
      <c r="K36" s="142">
        <f t="shared" si="6"/>
        <v>30</v>
      </c>
      <c r="L36" s="142">
        <f>SUM(F36:K36)</f>
        <v>172</v>
      </c>
      <c r="M36" s="39">
        <f>L34*$Q$3</f>
        <v>3200</v>
      </c>
      <c r="O36" s="23"/>
      <c r="P36" s="23"/>
    </row>
    <row r="37" spans="1:22" ht="12.75" customHeight="1">
      <c r="B37" s="25">
        <v>1</v>
      </c>
      <c r="C37" s="836" t="s">
        <v>184</v>
      </c>
      <c r="D37" s="656"/>
      <c r="E37" s="647"/>
      <c r="F37" s="146">
        <v>0.5</v>
      </c>
      <c r="G37" s="146"/>
      <c r="H37" s="146">
        <v>0.5</v>
      </c>
      <c r="I37" s="146"/>
      <c r="J37" s="146">
        <v>0.5</v>
      </c>
      <c r="K37" s="146"/>
      <c r="L37" s="846" t="s">
        <v>139</v>
      </c>
      <c r="M37" s="647"/>
      <c r="O37" s="23"/>
      <c r="P37" s="23"/>
    </row>
    <row r="38" spans="1:22" ht="12.75" customHeight="1">
      <c r="B38" s="25">
        <v>2</v>
      </c>
      <c r="C38" s="836" t="s">
        <v>130</v>
      </c>
      <c r="D38" s="656"/>
      <c r="E38" s="647"/>
      <c r="F38" s="146"/>
      <c r="G38" s="146"/>
      <c r="H38" s="146"/>
      <c r="I38" s="146"/>
      <c r="J38" s="146"/>
      <c r="K38" s="146"/>
      <c r="L38" s="846" t="s">
        <v>139</v>
      </c>
      <c r="M38" s="647"/>
      <c r="N38" s="5"/>
      <c r="O38" s="5"/>
      <c r="P38" s="5"/>
    </row>
    <row r="39" spans="1:22" ht="12.75" customHeight="1">
      <c r="B39" s="25">
        <v>3</v>
      </c>
      <c r="C39" s="771" t="s">
        <v>185</v>
      </c>
      <c r="D39" s="656"/>
      <c r="E39" s="647"/>
      <c r="F39" s="146">
        <v>2</v>
      </c>
      <c r="G39" s="146">
        <v>2</v>
      </c>
      <c r="H39" s="146">
        <v>2</v>
      </c>
      <c r="I39" s="146">
        <v>2</v>
      </c>
      <c r="J39" s="146">
        <v>2</v>
      </c>
      <c r="K39" s="146">
        <v>2</v>
      </c>
      <c r="L39" s="846" t="s">
        <v>139</v>
      </c>
      <c r="M39" s="647"/>
      <c r="N39" s="5"/>
      <c r="O39" s="5"/>
      <c r="P39" s="5"/>
    </row>
    <row r="40" spans="1:22" ht="12.75" customHeight="1">
      <c r="B40" s="794" t="s">
        <v>131</v>
      </c>
      <c r="C40" s="656"/>
      <c r="D40" s="656"/>
      <c r="E40" s="647"/>
      <c r="F40" s="142">
        <f t="shared" ref="F40:K40" si="7">F36+SUM(F37:G39)/2</f>
        <v>29.25</v>
      </c>
      <c r="G40" s="142">
        <f t="shared" si="7"/>
        <v>29.25</v>
      </c>
      <c r="H40" s="142">
        <f t="shared" si="7"/>
        <v>31.25</v>
      </c>
      <c r="I40" s="142">
        <f t="shared" si="7"/>
        <v>31.25</v>
      </c>
      <c r="J40" s="142">
        <f t="shared" si="7"/>
        <v>32.25</v>
      </c>
      <c r="K40" s="142">
        <f t="shared" si="7"/>
        <v>31</v>
      </c>
      <c r="L40" s="142">
        <f>SUM(F40:K40)</f>
        <v>184.25</v>
      </c>
      <c r="M40" s="42"/>
      <c r="N40" s="5"/>
      <c r="O40" s="5"/>
      <c r="P40" s="5"/>
    </row>
    <row r="41" spans="1:22" ht="12.75" customHeight="1">
      <c r="B41" s="66"/>
      <c r="C41" s="68"/>
      <c r="D41" s="68"/>
      <c r="E41" s="68"/>
      <c r="F41" s="69"/>
      <c r="G41" s="69"/>
      <c r="H41" s="69"/>
      <c r="I41" s="69"/>
      <c r="J41" s="69"/>
      <c r="K41" s="69"/>
      <c r="L41" s="69"/>
      <c r="N41" s="5"/>
      <c r="O41" s="5"/>
      <c r="P41" s="5"/>
    </row>
    <row r="42" spans="1:22" ht="12.75" customHeight="1">
      <c r="B42" s="66"/>
      <c r="C42" s="42" t="s">
        <v>77</v>
      </c>
      <c r="D42" s="42"/>
      <c r="E42" s="42"/>
      <c r="F42" s="42"/>
      <c r="G42" s="42"/>
      <c r="H42" s="42"/>
      <c r="I42" s="42"/>
      <c r="J42" s="42"/>
      <c r="K42" s="42"/>
      <c r="L42" s="42"/>
      <c r="N42" s="5"/>
      <c r="O42" s="5"/>
      <c r="P42" s="5"/>
    </row>
    <row r="43" spans="1:22" ht="12.75" customHeight="1">
      <c r="C43" t="s">
        <v>136</v>
      </c>
      <c r="N43" s="5"/>
      <c r="O43" s="5"/>
      <c r="P43" s="5"/>
    </row>
    <row r="44" spans="1:22" ht="12.75" customHeight="1">
      <c r="F44" s="646" t="s">
        <v>78</v>
      </c>
      <c r="G44" s="656"/>
      <c r="H44" s="656"/>
      <c r="I44" s="656"/>
      <c r="J44" s="656"/>
      <c r="K44" s="647"/>
      <c r="N44" s="5"/>
      <c r="O44" s="5"/>
      <c r="P44" s="5"/>
    </row>
    <row r="45" spans="1:22" ht="12.75" customHeight="1">
      <c r="E45" s="5"/>
      <c r="F45" s="793">
        <v>27</v>
      </c>
      <c r="G45" s="647"/>
      <c r="H45" s="793">
        <v>29</v>
      </c>
      <c r="I45" s="647"/>
      <c r="J45" s="793">
        <v>30</v>
      </c>
      <c r="K45" s="647"/>
    </row>
    <row r="46" spans="1:22" ht="12.75" customHeight="1">
      <c r="C46" s="15"/>
      <c r="D46" s="15"/>
      <c r="E46" s="5"/>
      <c r="F46" s="23"/>
      <c r="G46" s="23"/>
      <c r="H46" s="23"/>
      <c r="I46" s="23"/>
      <c r="J46" s="23"/>
      <c r="K46" s="23"/>
    </row>
    <row r="47" spans="1:22" ht="12.75" customHeight="1">
      <c r="C47" s="15" t="s">
        <v>79</v>
      </c>
      <c r="D47" s="15"/>
      <c r="E47" s="5"/>
      <c r="F47" s="23"/>
      <c r="G47" s="23"/>
      <c r="H47" s="23"/>
      <c r="I47" s="23"/>
      <c r="J47" s="23"/>
      <c r="K47" s="23"/>
    </row>
    <row r="48" spans="1:22" ht="12.75" customHeight="1">
      <c r="C48" s="5" t="s">
        <v>80</v>
      </c>
      <c r="D48" s="5"/>
      <c r="E48" s="5"/>
    </row>
    <row r="49" spans="3:16" ht="12.75" customHeight="1">
      <c r="C49" s="5" t="s">
        <v>81</v>
      </c>
      <c r="D49" s="5"/>
      <c r="E49" s="5"/>
    </row>
    <row r="50" spans="3:16" ht="12.75" customHeight="1">
      <c r="C50" t="s">
        <v>158</v>
      </c>
      <c r="E50" s="5"/>
    </row>
    <row r="51" spans="3:16" ht="12.75" customHeight="1">
      <c r="C51" s="5" t="s">
        <v>159</v>
      </c>
      <c r="D51" s="5"/>
      <c r="E51" s="5"/>
    </row>
    <row r="52" spans="3:16" ht="12.75" customHeight="1">
      <c r="C52" s="5" t="s">
        <v>227</v>
      </c>
      <c r="D52" s="5"/>
    </row>
    <row r="53" spans="3:16" ht="12.75" customHeight="1">
      <c r="C53" s="5" t="s">
        <v>160</v>
      </c>
      <c r="D53" s="5"/>
    </row>
    <row r="54" spans="3:16" ht="12.75" customHeight="1">
      <c r="C54" s="5" t="s">
        <v>161</v>
      </c>
      <c r="D54" s="5"/>
    </row>
    <row r="55" spans="3:16" ht="12.75" customHeight="1"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C27:D28"/>
    <mergeCell ref="B27:B28"/>
    <mergeCell ref="B33:E33"/>
    <mergeCell ref="B21:E21"/>
    <mergeCell ref="C23:D23"/>
    <mergeCell ref="C22:D22"/>
    <mergeCell ref="C24:D24"/>
    <mergeCell ref="B25:B26"/>
    <mergeCell ref="C25:D26"/>
    <mergeCell ref="C32:D32"/>
    <mergeCell ref="B5:B6"/>
    <mergeCell ref="C5:C6"/>
    <mergeCell ref="L5:L6"/>
    <mergeCell ref="B2:C2"/>
    <mergeCell ref="J6:K6"/>
    <mergeCell ref="F5:K5"/>
    <mergeCell ref="H6:I6"/>
    <mergeCell ref="F6:G6"/>
    <mergeCell ref="E5:E6"/>
    <mergeCell ref="B35:E35"/>
    <mergeCell ref="B29:B30"/>
    <mergeCell ref="C29:D30"/>
    <mergeCell ref="B31:D31"/>
    <mergeCell ref="F45:G45"/>
    <mergeCell ref="F44:K44"/>
    <mergeCell ref="H45:I45"/>
    <mergeCell ref="J45:K45"/>
    <mergeCell ref="B34:E34"/>
    <mergeCell ref="B36:E36"/>
    <mergeCell ref="B40:E40"/>
    <mergeCell ref="C37:E37"/>
    <mergeCell ref="C39:E39"/>
    <mergeCell ref="C38:E38"/>
    <mergeCell ref="L38:M38"/>
    <mergeCell ref="L39:M39"/>
    <mergeCell ref="S6:V6"/>
    <mergeCell ref="Q5:Q6"/>
    <mergeCell ref="M5:M6"/>
    <mergeCell ref="L37:M37"/>
    <mergeCell ref="N22:N30"/>
    <mergeCell ref="T22:X24"/>
    <mergeCell ref="L27:L28"/>
    <mergeCell ref="M27:M28"/>
    <mergeCell ref="L29:L30"/>
    <mergeCell ref="M29:M30"/>
    <mergeCell ref="L25:L26"/>
    <mergeCell ref="M25:M26"/>
    <mergeCell ref="O22:O32"/>
  </mergeCells>
  <conditionalFormatting sqref="E48 C49:D49">
    <cfRule type="cellIs" dxfId="31" priority="1" operator="greaterThan">
      <formula>0</formula>
    </cfRule>
  </conditionalFormatting>
  <conditionalFormatting sqref="M7">
    <cfRule type="cellIs" dxfId="30" priority="2" operator="lessThan">
      <formula>$Q$7</formula>
    </cfRule>
  </conditionalFormatting>
  <conditionalFormatting sqref="M10">
    <cfRule type="cellIs" dxfId="29" priority="3" operator="lessThan">
      <formula>$Q$10</formula>
    </cfRule>
  </conditionalFormatting>
  <conditionalFormatting sqref="M11">
    <cfRule type="cellIs" dxfId="28" priority="4" operator="lessThan">
      <formula>$Q$11</formula>
    </cfRule>
  </conditionalFormatting>
  <conditionalFormatting sqref="M12">
    <cfRule type="cellIs" dxfId="27" priority="5" operator="lessThan">
      <formula>$Q$12</formula>
    </cfRule>
  </conditionalFormatting>
  <conditionalFormatting sqref="M13">
    <cfRule type="cellIs" dxfId="26" priority="6" operator="lessThan">
      <formula>$Q$13</formula>
    </cfRule>
  </conditionalFormatting>
  <conditionalFormatting sqref="M14">
    <cfRule type="cellIs" dxfId="25" priority="7" operator="lessThan">
      <formula>$Q$14</formula>
    </cfRule>
  </conditionalFormatting>
  <conditionalFormatting sqref="M15">
    <cfRule type="cellIs" dxfId="24" priority="8" operator="lessThan">
      <formula>$Q$15</formula>
    </cfRule>
  </conditionalFormatting>
  <conditionalFormatting sqref="M16">
    <cfRule type="cellIs" dxfId="23" priority="9" operator="lessThan">
      <formula>$Q$16</formula>
    </cfRule>
  </conditionalFormatting>
  <conditionalFormatting sqref="M17">
    <cfRule type="cellIs" dxfId="22" priority="10" operator="lessThan">
      <formula>$Q$17</formula>
    </cfRule>
  </conditionalFormatting>
  <conditionalFormatting sqref="M18">
    <cfRule type="cellIs" dxfId="21" priority="11" operator="lessThan">
      <formula>$Q$18</formula>
    </cfRule>
  </conditionalFormatting>
  <conditionalFormatting sqref="M19">
    <cfRule type="cellIs" dxfId="20" priority="12" operator="lessThan">
      <formula>$Q$19</formula>
    </cfRule>
  </conditionalFormatting>
  <conditionalFormatting sqref="M20">
    <cfRule type="cellIs" dxfId="19" priority="13" operator="lessThan">
      <formula>$Q$20</formula>
    </cfRule>
  </conditionalFormatting>
  <conditionalFormatting sqref="M21">
    <cfRule type="cellIs" dxfId="18" priority="14" operator="lessThan">
      <formula>$Q$21</formula>
    </cfRule>
  </conditionalFormatting>
  <conditionalFormatting sqref="L35">
    <cfRule type="cellIs" dxfId="17" priority="15" operator="lessThan">
      <formula>$M$35</formula>
    </cfRule>
  </conditionalFormatting>
  <conditionalFormatting sqref="L35">
    <cfRule type="cellIs" dxfId="16" priority="16" operator="greaterThan">
      <formula>$M$35</formula>
    </cfRule>
  </conditionalFormatting>
  <conditionalFormatting sqref="V8">
    <cfRule type="cellIs" dxfId="15" priority="17" operator="lessThan">
      <formula>$U$8</formula>
    </cfRule>
  </conditionalFormatting>
  <conditionalFormatting sqref="V11">
    <cfRule type="cellIs" dxfId="14" priority="18" operator="lessThan">
      <formula>$U$11</formula>
    </cfRule>
  </conditionalFormatting>
  <conditionalFormatting sqref="N22:N23">
    <cfRule type="cellIs" dxfId="13" priority="19" operator="lessThan">
      <formula>630</formula>
    </cfRule>
  </conditionalFormatting>
  <conditionalFormatting sqref="O22:O23">
    <cfRule type="cellIs" dxfId="12" priority="20" operator="lessThan">
      <formula>#REF!</formula>
    </cfRule>
  </conditionalFormatting>
  <conditionalFormatting sqref="J36:K36">
    <cfRule type="cellIs" dxfId="11" priority="21" operator="lessThan">
      <formula>$J$45</formula>
    </cfRule>
  </conditionalFormatting>
  <conditionalFormatting sqref="M36">
    <cfRule type="cellIs" dxfId="10" priority="22" operator="lessThan">
      <formula>#REF!</formula>
    </cfRule>
  </conditionalFormatting>
  <conditionalFormatting sqref="M8">
    <cfRule type="cellIs" dxfId="9" priority="23" operator="lessThan">
      <formula>$Q$8</formula>
    </cfRule>
  </conditionalFormatting>
  <conditionalFormatting sqref="M9">
    <cfRule type="cellIs" dxfId="8" priority="24" operator="lessThan">
      <formula>$Q$9</formula>
    </cfRule>
  </conditionalFormatting>
  <conditionalFormatting sqref="H36:I36">
    <cfRule type="cellIs" dxfId="7" priority="25" operator="greaterThan">
      <formula>$H$45</formula>
    </cfRule>
  </conditionalFormatting>
  <conditionalFormatting sqref="H36:I36">
    <cfRule type="cellIs" dxfId="6" priority="26" operator="lessThan">
      <formula>$H$45</formula>
    </cfRule>
  </conditionalFormatting>
  <conditionalFormatting sqref="V9">
    <cfRule type="cellIs" dxfId="5" priority="27" operator="lessThan">
      <formula>$U$8</formula>
    </cfRule>
  </conditionalFormatting>
  <conditionalFormatting sqref="F36">
    <cfRule type="cellIs" dxfId="4" priority="28" operator="greaterThan">
      <formula>$F$45</formula>
    </cfRule>
  </conditionalFormatting>
  <conditionalFormatting sqref="F36">
    <cfRule type="cellIs" dxfId="3" priority="29" operator="lessThan">
      <formula>$F$45</formula>
    </cfRule>
  </conditionalFormatting>
  <conditionalFormatting sqref="G36">
    <cfRule type="cellIs" dxfId="2" priority="30" operator="greaterThan">
      <formula>$F$45</formula>
    </cfRule>
  </conditionalFormatting>
  <conditionalFormatting sqref="G36">
    <cfRule type="cellIs" dxfId="1" priority="31" operator="lessThan">
      <formula>$F$45</formula>
    </cfRule>
  </conditionalFormatting>
  <conditionalFormatting sqref="O22:O23">
    <cfRule type="cellIs" dxfId="0" priority="32" operator="lessThan">
      <formula>#REF!</formula>
    </cfRule>
  </conditionalFormatting>
  <dataValidations count="4">
    <dataValidation type="list" allowBlank="1" showErrorMessage="1" sqref="E32">
      <formula1>$S$8:$S$11</formula1>
    </dataValidation>
    <dataValidation type="list" allowBlank="1" showErrorMessage="1" sqref="D8">
      <formula1>$T$16:$T$18</formula1>
    </dataValidation>
    <dataValidation type="list" allowBlank="1" showErrorMessage="1" sqref="F35:K35">
      <formula1>$T$8:$T$10</formula1>
    </dataValidation>
    <dataValidation type="list" allowBlank="1" showErrorMessage="1" sqref="E22:E30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99"/>
  <sheetViews>
    <sheetView tabSelected="1" zoomScale="80" zoomScaleNormal="80" workbookViewId="0">
      <pane ySplit="11" topLeftCell="A12" activePane="bottomLeft" state="frozen"/>
      <selection pane="bottomLeft" activeCell="E50" sqref="E50"/>
    </sheetView>
  </sheetViews>
  <sheetFormatPr defaultColWidth="14.44140625" defaultRowHeight="15" customHeight="1"/>
  <cols>
    <col min="1" max="1" width="12" customWidth="1"/>
    <col min="2" max="2" width="3.44140625" customWidth="1"/>
    <col min="3" max="3" width="25.77734375" customWidth="1"/>
    <col min="4" max="4" width="16.44140625" customWidth="1"/>
    <col min="5" max="5" width="10.21875" customWidth="1"/>
    <col min="6" max="9" width="5.77734375" customWidth="1"/>
    <col min="10" max="10" width="5.44140625" customWidth="1"/>
    <col min="11" max="11" width="7.21875" customWidth="1"/>
    <col min="12" max="13" width="5.77734375" customWidth="1"/>
    <col min="14" max="14" width="6.77734375" customWidth="1"/>
    <col min="15" max="15" width="7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1" width="18.21875" customWidth="1"/>
    <col min="22" max="22" width="15.77734375" customWidth="1"/>
    <col min="23" max="23" width="40.21875" customWidth="1"/>
    <col min="24" max="24" width="24.5546875" customWidth="1"/>
  </cols>
  <sheetData>
    <row r="1" spans="1:24" ht="21.75" customHeight="1">
      <c r="B1" s="2" t="s">
        <v>1</v>
      </c>
      <c r="Q1" s="5"/>
    </row>
    <row r="2" spans="1:24" ht="12.75" customHeight="1">
      <c r="B2" s="11" t="s">
        <v>12</v>
      </c>
      <c r="C2" s="11"/>
      <c r="D2" s="13"/>
      <c r="E2" s="15"/>
      <c r="L2" s="15"/>
      <c r="M2" s="15"/>
      <c r="N2" s="15"/>
      <c r="O2" s="15"/>
      <c r="Q2" s="5"/>
    </row>
    <row r="3" spans="1:24" ht="12.75" customHeight="1">
      <c r="B3" s="6" t="s">
        <v>15</v>
      </c>
      <c r="L3" s="17"/>
      <c r="M3" s="17"/>
      <c r="N3" s="17"/>
      <c r="Q3" s="5"/>
    </row>
    <row r="4" spans="1:24" ht="12.75" customHeight="1">
      <c r="B4" s="6" t="s">
        <v>16</v>
      </c>
      <c r="L4" s="17"/>
      <c r="M4" s="17"/>
      <c r="N4" s="17"/>
      <c r="Q4" s="5"/>
    </row>
    <row r="5" spans="1:24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4" ht="11.25" customHeight="1">
      <c r="B6" s="6" t="s">
        <v>22</v>
      </c>
      <c r="Q6" s="5"/>
    </row>
    <row r="7" spans="1:24" ht="11.25" customHeight="1">
      <c r="C7" s="27" t="s">
        <v>23</v>
      </c>
      <c r="D7" s="29" t="s">
        <v>25</v>
      </c>
      <c r="Q7" s="5"/>
    </row>
    <row r="8" spans="1:24" ht="11.25" customHeight="1">
      <c r="C8" s="27" t="s">
        <v>27</v>
      </c>
      <c r="D8" s="29" t="s">
        <v>28</v>
      </c>
      <c r="Q8" s="5"/>
    </row>
    <row r="9" spans="1:24" ht="12.75" customHeight="1">
      <c r="Q9" s="5"/>
    </row>
    <row r="10" spans="1:24" ht="24.75" customHeight="1">
      <c r="B10" s="665" t="s">
        <v>4</v>
      </c>
      <c r="C10" s="667" t="s">
        <v>5</v>
      </c>
      <c r="D10" s="668"/>
      <c r="E10" s="669"/>
      <c r="F10" s="663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661" t="s">
        <v>44</v>
      </c>
      <c r="Q10" s="7"/>
      <c r="W10" s="646" t="s">
        <v>7</v>
      </c>
      <c r="X10" s="647"/>
    </row>
    <row r="11" spans="1:24" ht="25.5" customHeight="1">
      <c r="B11" s="666"/>
      <c r="C11" s="670"/>
      <c r="D11" s="671"/>
      <c r="E11" s="672"/>
      <c r="F11" s="664" t="s">
        <v>8</v>
      </c>
      <c r="G11" s="654"/>
      <c r="H11" s="653" t="s">
        <v>9</v>
      </c>
      <c r="I11" s="654"/>
      <c r="J11" s="653" t="s">
        <v>10</v>
      </c>
      <c r="K11" s="654"/>
      <c r="L11" s="653" t="s">
        <v>11</v>
      </c>
      <c r="M11" s="654"/>
      <c r="N11" s="653" t="s">
        <v>45</v>
      </c>
      <c r="O11" s="654"/>
      <c r="P11" s="662"/>
      <c r="Q11" s="7"/>
      <c r="S11" s="648" t="s">
        <v>46</v>
      </c>
      <c r="T11" s="649"/>
      <c r="U11" s="649"/>
      <c r="W11" s="8" t="s">
        <v>47</v>
      </c>
      <c r="X11" s="38" t="s">
        <v>48</v>
      </c>
    </row>
    <row r="12" spans="1:24" ht="12.75" customHeight="1">
      <c r="A12" s="9"/>
      <c r="B12" s="40">
        <v>1</v>
      </c>
      <c r="C12" s="41" t="s">
        <v>14</v>
      </c>
      <c r="D12" s="43"/>
      <c r="E12" s="44" t="s">
        <v>49</v>
      </c>
      <c r="F12" s="45">
        <v>3</v>
      </c>
      <c r="G12" s="45">
        <v>3</v>
      </c>
      <c r="H12" s="45">
        <v>3</v>
      </c>
      <c r="I12" s="45">
        <v>3</v>
      </c>
      <c r="J12" s="45">
        <v>3</v>
      </c>
      <c r="K12" s="45">
        <v>3</v>
      </c>
      <c r="L12" s="45">
        <v>3</v>
      </c>
      <c r="M12" s="45">
        <v>3</v>
      </c>
      <c r="N12" s="45">
        <v>4</v>
      </c>
      <c r="O12" s="45">
        <v>4</v>
      </c>
      <c r="P12" s="46">
        <f t="shared" ref="P12:P27" si="0">SUM(F12:O12)/2</f>
        <v>16</v>
      </c>
      <c r="Q12" s="23"/>
      <c r="S12" s="498"/>
      <c r="T12" s="498" t="s">
        <v>50</v>
      </c>
      <c r="U12" s="498" t="s">
        <v>51</v>
      </c>
      <c r="W12" s="25"/>
      <c r="X12" s="25"/>
    </row>
    <row r="13" spans="1:24" ht="12.75" customHeight="1">
      <c r="A13" s="9"/>
      <c r="B13" s="40">
        <v>2</v>
      </c>
      <c r="C13" s="41" t="s">
        <v>24</v>
      </c>
      <c r="D13" s="48" t="s">
        <v>53</v>
      </c>
      <c r="E13" s="44" t="s">
        <v>54</v>
      </c>
      <c r="F13" s="45">
        <v>2</v>
      </c>
      <c r="G13" s="45">
        <v>2</v>
      </c>
      <c r="H13" s="45">
        <v>2</v>
      </c>
      <c r="I13" s="45">
        <v>2</v>
      </c>
      <c r="J13" s="45">
        <v>2</v>
      </c>
      <c r="K13" s="45">
        <v>2</v>
      </c>
      <c r="L13" s="45">
        <v>3</v>
      </c>
      <c r="M13" s="45">
        <v>3</v>
      </c>
      <c r="N13" s="45">
        <v>3</v>
      </c>
      <c r="O13" s="45">
        <v>3</v>
      </c>
      <c r="P13" s="46">
        <f t="shared" si="0"/>
        <v>12</v>
      </c>
      <c r="Q13" s="650">
        <f>SUM(P13:P14)</f>
        <v>20</v>
      </c>
      <c r="S13" s="25" t="s">
        <v>55</v>
      </c>
      <c r="T13" s="51" t="s">
        <v>23</v>
      </c>
      <c r="U13" s="18">
        <v>650</v>
      </c>
      <c r="W13" s="25" t="s">
        <v>14</v>
      </c>
      <c r="X13" s="25" t="s">
        <v>24</v>
      </c>
    </row>
    <row r="14" spans="1:24" ht="12.75" customHeight="1">
      <c r="A14" s="9"/>
      <c r="B14" s="40">
        <v>3</v>
      </c>
      <c r="C14" s="41" t="s">
        <v>56</v>
      </c>
      <c r="D14" s="48" t="s">
        <v>57</v>
      </c>
      <c r="E14" s="44" t="s">
        <v>49</v>
      </c>
      <c r="F14" s="45">
        <v>2</v>
      </c>
      <c r="G14" s="45">
        <v>2</v>
      </c>
      <c r="H14" s="45">
        <v>2</v>
      </c>
      <c r="I14" s="45">
        <v>2</v>
      </c>
      <c r="J14" s="45">
        <v>2</v>
      </c>
      <c r="K14" s="45">
        <v>2</v>
      </c>
      <c r="L14" s="45">
        <v>1</v>
      </c>
      <c r="M14" s="45">
        <v>1</v>
      </c>
      <c r="N14" s="45">
        <v>1</v>
      </c>
      <c r="O14" s="45">
        <v>1</v>
      </c>
      <c r="P14" s="46">
        <f t="shared" si="0"/>
        <v>8</v>
      </c>
      <c r="Q14" s="652"/>
      <c r="S14" s="25" t="s">
        <v>58</v>
      </c>
      <c r="T14" s="51" t="s">
        <v>27</v>
      </c>
      <c r="U14" s="18">
        <v>450</v>
      </c>
      <c r="W14" s="25" t="s">
        <v>29</v>
      </c>
      <c r="X14" s="25" t="s">
        <v>26</v>
      </c>
    </row>
    <row r="15" spans="1:24" ht="12.75" customHeight="1">
      <c r="A15" s="9"/>
      <c r="B15" s="40">
        <v>4</v>
      </c>
      <c r="C15" s="673" t="s">
        <v>331</v>
      </c>
      <c r="D15" s="656"/>
      <c r="E15" s="647"/>
      <c r="F15" s="45">
        <v>1</v>
      </c>
      <c r="G15" s="45">
        <v>1</v>
      </c>
      <c r="H15" s="45"/>
      <c r="I15" s="45"/>
      <c r="J15" s="45"/>
      <c r="K15" s="45"/>
      <c r="L15" s="45"/>
      <c r="M15" s="45"/>
      <c r="N15" s="45"/>
      <c r="O15" s="45"/>
      <c r="P15" s="46">
        <f t="shared" si="0"/>
        <v>1</v>
      </c>
      <c r="Q15" s="23"/>
      <c r="S15" s="1071" t="s">
        <v>147</v>
      </c>
      <c r="T15" s="1072" t="s">
        <v>354</v>
      </c>
      <c r="U15" s="1071"/>
      <c r="W15" s="25" t="s">
        <v>30</v>
      </c>
      <c r="X15" s="25" t="s">
        <v>31</v>
      </c>
    </row>
    <row r="16" spans="1:24" ht="12.75" customHeight="1">
      <c r="A16" s="9"/>
      <c r="B16" s="40">
        <v>5</v>
      </c>
      <c r="C16" s="41" t="s">
        <v>26</v>
      </c>
      <c r="D16" s="43"/>
      <c r="E16" s="44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6">
        <f t="shared" si="0"/>
        <v>7</v>
      </c>
      <c r="Q16" s="23"/>
      <c r="S16" s="53"/>
      <c r="T16" s="54"/>
      <c r="U16" s="23"/>
      <c r="W16" s="25" t="s">
        <v>33</v>
      </c>
      <c r="X16" s="25" t="s">
        <v>34</v>
      </c>
    </row>
    <row r="17" spans="1:24" ht="12.75" customHeight="1">
      <c r="A17" s="9"/>
      <c r="B17" s="40">
        <v>6</v>
      </c>
      <c r="C17" s="41" t="s">
        <v>311</v>
      </c>
      <c r="D17" s="43"/>
      <c r="E17" s="44" t="s">
        <v>49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46">
        <f t="shared" si="0"/>
        <v>3</v>
      </c>
      <c r="Q17" s="23"/>
      <c r="W17" s="25" t="s">
        <v>35</v>
      </c>
      <c r="X17" s="25" t="s">
        <v>36</v>
      </c>
    </row>
    <row r="18" spans="1:24" ht="12.75" customHeight="1">
      <c r="A18" s="9"/>
      <c r="B18" s="40">
        <v>7</v>
      </c>
      <c r="C18" s="305" t="s">
        <v>336</v>
      </c>
      <c r="D18" s="316"/>
      <c r="E18" s="307" t="str">
        <f>IF(OR($C$30=C18,$C$31=C18),"R","P")</f>
        <v>P</v>
      </c>
      <c r="F18" s="45">
        <v>1</v>
      </c>
      <c r="G18" s="45">
        <v>1</v>
      </c>
      <c r="H18" s="45">
        <v>1</v>
      </c>
      <c r="I18" s="45">
        <v>1</v>
      </c>
      <c r="J18" s="45"/>
      <c r="K18" s="45"/>
      <c r="L18" s="45"/>
      <c r="M18" s="45"/>
      <c r="N18" s="45"/>
      <c r="O18" s="45"/>
      <c r="P18" s="46">
        <f t="shared" si="0"/>
        <v>2</v>
      </c>
      <c r="Q18" s="23"/>
      <c r="W18" s="25" t="s">
        <v>37</v>
      </c>
      <c r="X18" s="25" t="s">
        <v>38</v>
      </c>
    </row>
    <row r="19" spans="1:24" ht="12.75" customHeight="1">
      <c r="A19" s="9"/>
      <c r="B19" s="40">
        <v>8</v>
      </c>
      <c r="C19" s="41" t="s">
        <v>31</v>
      </c>
      <c r="D19" s="43"/>
      <c r="E19" s="44" t="s">
        <v>49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45"/>
      <c r="O19" s="45"/>
      <c r="P19" s="46">
        <f t="shared" si="0"/>
        <v>4</v>
      </c>
      <c r="Q19" s="650">
        <f>SUM(P19:P22)</f>
        <v>16</v>
      </c>
      <c r="W19" s="25"/>
      <c r="X19" s="25" t="s">
        <v>39</v>
      </c>
    </row>
    <row r="20" spans="1:24" ht="12.75" customHeight="1">
      <c r="A20" s="9"/>
      <c r="B20" s="40">
        <v>9</v>
      </c>
      <c r="C20" s="41" t="s">
        <v>34</v>
      </c>
      <c r="D20" s="43"/>
      <c r="E20" s="44" t="s">
        <v>49</v>
      </c>
      <c r="F20" s="55">
        <v>1</v>
      </c>
      <c r="G20" s="55">
        <v>1</v>
      </c>
      <c r="H20" s="55">
        <v>1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45"/>
      <c r="O20" s="45"/>
      <c r="P20" s="46">
        <f t="shared" si="0"/>
        <v>4</v>
      </c>
      <c r="Q20" s="651"/>
      <c r="S20" t="s">
        <v>65</v>
      </c>
      <c r="W20" s="25"/>
      <c r="X20" s="25" t="s">
        <v>40</v>
      </c>
    </row>
    <row r="21" spans="1:24" ht="12.75" customHeight="1">
      <c r="A21" s="9"/>
      <c r="B21" s="40">
        <v>10</v>
      </c>
      <c r="C21" s="41" t="s">
        <v>36</v>
      </c>
      <c r="D21" s="43"/>
      <c r="E21" s="44" t="s">
        <v>49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45"/>
      <c r="O21" s="45"/>
      <c r="P21" s="46">
        <f t="shared" si="0"/>
        <v>4</v>
      </c>
      <c r="Q21" s="651"/>
      <c r="T21" s="15" t="s">
        <v>66</v>
      </c>
      <c r="U21" s="53" t="s">
        <v>67</v>
      </c>
      <c r="W21" s="5"/>
      <c r="X21" s="5"/>
    </row>
    <row r="22" spans="1:24" ht="12.75" customHeight="1">
      <c r="A22" s="9"/>
      <c r="B22" s="40">
        <v>11</v>
      </c>
      <c r="C22" s="41" t="s">
        <v>38</v>
      </c>
      <c r="D22" s="43"/>
      <c r="E22" s="44" t="s">
        <v>49</v>
      </c>
      <c r="F22" s="55">
        <v>1</v>
      </c>
      <c r="G22" s="55">
        <v>1</v>
      </c>
      <c r="H22" s="55">
        <v>1</v>
      </c>
      <c r="I22" s="55">
        <v>1</v>
      </c>
      <c r="J22" s="55">
        <v>1</v>
      </c>
      <c r="K22" s="55">
        <v>1</v>
      </c>
      <c r="L22" s="55">
        <v>1</v>
      </c>
      <c r="M22" s="55">
        <v>1</v>
      </c>
      <c r="N22" s="45"/>
      <c r="O22" s="45"/>
      <c r="P22" s="46">
        <f t="shared" si="0"/>
        <v>4</v>
      </c>
      <c r="Q22" s="652"/>
      <c r="T22" s="15" t="s">
        <v>53</v>
      </c>
      <c r="U22" s="53" t="s">
        <v>68</v>
      </c>
      <c r="W22" s="5"/>
      <c r="X22" s="5"/>
    </row>
    <row r="23" spans="1:24" ht="12.75" customHeight="1">
      <c r="A23" s="9"/>
      <c r="B23" s="40">
        <v>12</v>
      </c>
      <c r="C23" s="41" t="s">
        <v>39</v>
      </c>
      <c r="D23" s="43"/>
      <c r="E23" s="44" t="s">
        <v>54</v>
      </c>
      <c r="F23" s="45">
        <v>2</v>
      </c>
      <c r="G23" s="45">
        <v>2</v>
      </c>
      <c r="H23" s="45">
        <v>2</v>
      </c>
      <c r="I23" s="45">
        <v>2</v>
      </c>
      <c r="J23" s="45">
        <v>3</v>
      </c>
      <c r="K23" s="45">
        <v>3</v>
      </c>
      <c r="L23" s="45">
        <v>3</v>
      </c>
      <c r="M23" s="45">
        <v>3</v>
      </c>
      <c r="N23" s="45">
        <v>4</v>
      </c>
      <c r="O23" s="45">
        <v>4</v>
      </c>
      <c r="P23" s="46">
        <f t="shared" si="0"/>
        <v>14</v>
      </c>
      <c r="Q23" s="23"/>
      <c r="T23" s="15" t="s">
        <v>69</v>
      </c>
      <c r="U23" s="53" t="s">
        <v>70</v>
      </c>
    </row>
    <row r="24" spans="1:24" ht="12.75" customHeight="1">
      <c r="A24" s="9"/>
      <c r="B24" s="40">
        <v>13</v>
      </c>
      <c r="C24" s="673" t="s">
        <v>40</v>
      </c>
      <c r="D24" s="656"/>
      <c r="E24" s="44" t="s">
        <v>49</v>
      </c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/>
      <c r="M24" s="45"/>
      <c r="N24" s="45"/>
      <c r="O24" s="45"/>
      <c r="P24" s="46">
        <f t="shared" si="0"/>
        <v>3</v>
      </c>
      <c r="Q24" s="23"/>
      <c r="T24" s="15" t="s">
        <v>57</v>
      </c>
      <c r="U24" s="53" t="s">
        <v>71</v>
      </c>
    </row>
    <row r="25" spans="1:24" ht="12.75" customHeight="1">
      <c r="A25" s="9"/>
      <c r="B25" s="40">
        <v>14</v>
      </c>
      <c r="C25" s="41" t="s">
        <v>72</v>
      </c>
      <c r="D25" s="43"/>
      <c r="E25" s="44"/>
      <c r="F25" s="45">
        <v>3</v>
      </c>
      <c r="G25" s="45">
        <v>3</v>
      </c>
      <c r="H25" s="45">
        <v>3</v>
      </c>
      <c r="I25" s="45">
        <v>3</v>
      </c>
      <c r="J25" s="45">
        <v>3</v>
      </c>
      <c r="K25" s="45">
        <v>3</v>
      </c>
      <c r="L25" s="45">
        <v>3</v>
      </c>
      <c r="M25" s="45">
        <v>3</v>
      </c>
      <c r="N25" s="45">
        <v>3</v>
      </c>
      <c r="O25" s="45">
        <v>3</v>
      </c>
      <c r="P25" s="46">
        <f t="shared" si="0"/>
        <v>15</v>
      </c>
      <c r="Q25" s="23"/>
    </row>
    <row r="26" spans="1:24" ht="12.75" customHeight="1">
      <c r="A26" s="9"/>
      <c r="B26" s="40">
        <v>15</v>
      </c>
      <c r="C26" s="41" t="s">
        <v>73</v>
      </c>
      <c r="D26" s="43"/>
      <c r="E26" s="44"/>
      <c r="F26" s="45">
        <v>1</v>
      </c>
      <c r="G26" s="45">
        <v>1</v>
      </c>
      <c r="H26" s="45"/>
      <c r="I26" s="45"/>
      <c r="J26" s="45"/>
      <c r="K26" s="45"/>
      <c r="L26" s="45"/>
      <c r="M26" s="45"/>
      <c r="N26" s="45"/>
      <c r="O26" s="45"/>
      <c r="P26" s="46">
        <f t="shared" si="0"/>
        <v>1</v>
      </c>
      <c r="Q26" s="23"/>
    </row>
    <row r="27" spans="1:24" ht="12.75" customHeight="1">
      <c r="A27" s="9"/>
      <c r="B27" s="40">
        <v>16</v>
      </c>
      <c r="C27" s="41" t="s">
        <v>74</v>
      </c>
      <c r="D27" s="43"/>
      <c r="E27" s="44"/>
      <c r="F27" s="45">
        <v>1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6">
        <f t="shared" si="0"/>
        <v>5</v>
      </c>
      <c r="Q27" s="23"/>
    </row>
    <row r="28" spans="1:24" ht="26.25" customHeight="1">
      <c r="B28" s="674" t="s">
        <v>75</v>
      </c>
      <c r="C28" s="675"/>
      <c r="D28" s="675"/>
      <c r="E28" s="676"/>
      <c r="F28" s="78">
        <f t="shared" ref="F28:P28" si="1">SUM(F12:F27)</f>
        <v>24</v>
      </c>
      <c r="G28" s="78">
        <f t="shared" si="1"/>
        <v>24</v>
      </c>
      <c r="H28" s="78">
        <f t="shared" si="1"/>
        <v>22</v>
      </c>
      <c r="I28" s="78">
        <f t="shared" si="1"/>
        <v>22</v>
      </c>
      <c r="J28" s="78">
        <f t="shared" si="1"/>
        <v>21</v>
      </c>
      <c r="K28" s="78">
        <f t="shared" si="1"/>
        <v>21</v>
      </c>
      <c r="L28" s="78">
        <f t="shared" si="1"/>
        <v>19</v>
      </c>
      <c r="M28" s="78">
        <f t="shared" si="1"/>
        <v>19</v>
      </c>
      <c r="N28" s="78">
        <f t="shared" si="1"/>
        <v>17</v>
      </c>
      <c r="O28" s="78">
        <f t="shared" si="1"/>
        <v>17</v>
      </c>
      <c r="P28" s="78">
        <f t="shared" si="1"/>
        <v>103</v>
      </c>
      <c r="Q28" s="23"/>
      <c r="S28" s="15"/>
      <c r="T28" s="61"/>
      <c r="W28" s="61"/>
    </row>
    <row r="29" spans="1:24" ht="12.75" customHeight="1">
      <c r="B29" s="62" t="s">
        <v>76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5"/>
      <c r="Q29" s="23"/>
      <c r="S29" s="15"/>
      <c r="W29" s="61"/>
    </row>
    <row r="30" spans="1:24" ht="12.75" customHeight="1">
      <c r="B30" s="67">
        <v>1</v>
      </c>
      <c r="C30" s="25" t="s">
        <v>24</v>
      </c>
      <c r="D30" s="48" t="s">
        <v>53</v>
      </c>
      <c r="E30" s="55"/>
      <c r="F30" s="288"/>
      <c r="G30" s="288"/>
      <c r="H30" s="288"/>
      <c r="I30" s="288"/>
      <c r="J30" s="288">
        <v>1</v>
      </c>
      <c r="K30" s="288">
        <v>1</v>
      </c>
      <c r="L30" s="288">
        <v>1</v>
      </c>
      <c r="M30" s="288">
        <v>1</v>
      </c>
      <c r="N30" s="288"/>
      <c r="O30" s="288"/>
      <c r="P30" s="46">
        <f t="shared" ref="P30:P50" si="2">SUM(F30:O30)/2</f>
        <v>2</v>
      </c>
      <c r="Q30" s="23"/>
      <c r="U30" s="61"/>
      <c r="V30" s="61"/>
      <c r="W30" s="61"/>
    </row>
    <row r="31" spans="1:24" ht="12.75" customHeight="1">
      <c r="B31" s="72">
        <v>2</v>
      </c>
      <c r="C31" s="25" t="s">
        <v>39</v>
      </c>
      <c r="D31" s="25"/>
      <c r="E31" s="55"/>
      <c r="F31" s="288">
        <v>1</v>
      </c>
      <c r="G31" s="288">
        <v>1</v>
      </c>
      <c r="H31" s="288">
        <v>1</v>
      </c>
      <c r="I31" s="288">
        <v>1</v>
      </c>
      <c r="J31" s="288">
        <v>1</v>
      </c>
      <c r="K31" s="288">
        <v>1</v>
      </c>
      <c r="L31" s="288">
        <v>1</v>
      </c>
      <c r="M31" s="288">
        <v>1</v>
      </c>
      <c r="N31" s="288">
        <v>2</v>
      </c>
      <c r="O31" s="288">
        <v>2</v>
      </c>
      <c r="P31" s="46">
        <f t="shared" si="2"/>
        <v>6</v>
      </c>
      <c r="Q31" s="23"/>
      <c r="U31" s="61"/>
      <c r="V31" s="61"/>
      <c r="W31" s="61"/>
    </row>
    <row r="32" spans="1:24" ht="12.75" customHeight="1">
      <c r="B32" s="655" t="s">
        <v>82</v>
      </c>
      <c r="C32" s="656"/>
      <c r="D32" s="656"/>
      <c r="E32" s="647"/>
      <c r="F32" s="73">
        <f>SUM(F30:F31)</f>
        <v>1</v>
      </c>
      <c r="G32" s="73">
        <f t="shared" ref="G32:O32" si="3">SUM(G30:G31)</f>
        <v>1</v>
      </c>
      <c r="H32" s="73">
        <f t="shared" si="3"/>
        <v>1</v>
      </c>
      <c r="I32" s="73">
        <f t="shared" si="3"/>
        <v>1</v>
      </c>
      <c r="J32" s="73">
        <f t="shared" si="3"/>
        <v>2</v>
      </c>
      <c r="K32" s="73">
        <f t="shared" si="3"/>
        <v>2</v>
      </c>
      <c r="L32" s="73">
        <f t="shared" si="3"/>
        <v>2</v>
      </c>
      <c r="M32" s="73">
        <f t="shared" si="3"/>
        <v>2</v>
      </c>
      <c r="N32" s="73">
        <f t="shared" si="3"/>
        <v>2</v>
      </c>
      <c r="O32" s="73">
        <f t="shared" si="3"/>
        <v>2</v>
      </c>
      <c r="P32" s="75">
        <f t="shared" si="2"/>
        <v>8</v>
      </c>
      <c r="Q32" s="23"/>
      <c r="S32" s="15"/>
      <c r="T32" s="61"/>
      <c r="U32" s="61"/>
      <c r="V32" s="61"/>
      <c r="W32" s="61"/>
    </row>
    <row r="33" spans="1:25" ht="12.75" customHeight="1">
      <c r="A33" s="497">
        <f>LEN(C33)</f>
        <v>19</v>
      </c>
      <c r="B33" s="650">
        <v>17</v>
      </c>
      <c r="C33" s="657" t="s">
        <v>83</v>
      </c>
      <c r="D33" s="658"/>
      <c r="E33" s="76" t="s">
        <v>23</v>
      </c>
      <c r="F33" s="110"/>
      <c r="G33" s="110"/>
      <c r="H33" s="110"/>
      <c r="I33" s="110"/>
      <c r="J33" s="110">
        <v>1</v>
      </c>
      <c r="K33" s="110">
        <v>1</v>
      </c>
      <c r="L33" s="110"/>
      <c r="M33" s="110"/>
      <c r="N33" s="110"/>
      <c r="O33" s="110"/>
      <c r="P33" s="46">
        <f t="shared" si="2"/>
        <v>1</v>
      </c>
      <c r="Q33" s="23"/>
    </row>
    <row r="34" spans="1:25" ht="12.75" customHeight="1">
      <c r="A34" s="497">
        <f t="shared" ref="A34:A52" si="4">LEN(C34)</f>
        <v>0</v>
      </c>
      <c r="B34" s="652"/>
      <c r="C34" s="659"/>
      <c r="D34" s="660"/>
      <c r="E34" s="76" t="s">
        <v>27</v>
      </c>
      <c r="F34" s="110"/>
      <c r="G34" s="110"/>
      <c r="H34" s="110"/>
      <c r="I34" s="110"/>
      <c r="J34" s="110"/>
      <c r="K34" s="110"/>
      <c r="L34" s="110">
        <v>1</v>
      </c>
      <c r="M34" s="110">
        <v>1</v>
      </c>
      <c r="N34" s="110"/>
      <c r="O34" s="110"/>
      <c r="P34" s="46">
        <f t="shared" si="2"/>
        <v>1</v>
      </c>
      <c r="Q34" s="23"/>
      <c r="R34" s="53"/>
      <c r="S34" s="53"/>
      <c r="T34" s="53"/>
      <c r="U34" s="53"/>
      <c r="V34" s="53"/>
      <c r="W34" s="53"/>
      <c r="X34" s="53"/>
      <c r="Y34" s="53"/>
    </row>
    <row r="35" spans="1:25" ht="12.75" customHeight="1">
      <c r="A35" s="497">
        <f t="shared" si="4"/>
        <v>20</v>
      </c>
      <c r="B35" s="650">
        <v>18</v>
      </c>
      <c r="C35" s="677" t="s">
        <v>84</v>
      </c>
      <c r="D35" s="678"/>
      <c r="E35" s="77" t="s">
        <v>23</v>
      </c>
      <c r="F35" s="89">
        <v>2</v>
      </c>
      <c r="G35" s="89">
        <v>2</v>
      </c>
      <c r="H35" s="89"/>
      <c r="I35" s="89"/>
      <c r="J35" s="89"/>
      <c r="K35" s="89"/>
      <c r="L35" s="89"/>
      <c r="M35" s="89"/>
      <c r="N35" s="89"/>
      <c r="O35" s="89"/>
      <c r="P35" s="46">
        <f t="shared" si="2"/>
        <v>2</v>
      </c>
      <c r="Q35" s="23"/>
    </row>
    <row r="36" spans="1:25" ht="12.75" customHeight="1">
      <c r="A36" s="497">
        <f t="shared" si="4"/>
        <v>0</v>
      </c>
      <c r="B36" s="652"/>
      <c r="C36" s="659"/>
      <c r="D36" s="660"/>
      <c r="E36" s="77" t="s">
        <v>27</v>
      </c>
      <c r="F36" s="89"/>
      <c r="G36" s="89"/>
      <c r="H36" s="89">
        <v>2</v>
      </c>
      <c r="I36" s="89">
        <v>2</v>
      </c>
      <c r="J36" s="89"/>
      <c r="K36" s="89"/>
      <c r="L36" s="89"/>
      <c r="M36" s="89"/>
      <c r="N36" s="89"/>
      <c r="O36" s="89"/>
      <c r="P36" s="46">
        <f t="shared" si="2"/>
        <v>2</v>
      </c>
      <c r="Q36" s="23"/>
    </row>
    <row r="37" spans="1:25" ht="12.75" customHeight="1">
      <c r="A37" s="497">
        <f t="shared" si="4"/>
        <v>32</v>
      </c>
      <c r="B37" s="40">
        <v>19</v>
      </c>
      <c r="C37" s="673" t="s">
        <v>85</v>
      </c>
      <c r="D37" s="681"/>
      <c r="E37" s="77" t="s">
        <v>23</v>
      </c>
      <c r="F37" s="89">
        <v>2</v>
      </c>
      <c r="G37" s="89">
        <v>2</v>
      </c>
      <c r="H37" s="89">
        <v>2</v>
      </c>
      <c r="I37" s="89">
        <v>2</v>
      </c>
      <c r="J37" s="89"/>
      <c r="K37" s="89"/>
      <c r="L37" s="89"/>
      <c r="M37" s="89"/>
      <c r="N37" s="89"/>
      <c r="O37" s="89"/>
      <c r="P37" s="46">
        <f t="shared" si="2"/>
        <v>4</v>
      </c>
      <c r="Q37" s="23"/>
    </row>
    <row r="38" spans="1:25" ht="12.75" customHeight="1">
      <c r="A38" s="497">
        <f t="shared" si="4"/>
        <v>32</v>
      </c>
      <c r="B38" s="40">
        <v>20</v>
      </c>
      <c r="C38" s="673" t="s">
        <v>86</v>
      </c>
      <c r="D38" s="681"/>
      <c r="E38" s="77" t="s">
        <v>23</v>
      </c>
      <c r="F38" s="89"/>
      <c r="G38" s="89"/>
      <c r="H38" s="89"/>
      <c r="I38" s="89"/>
      <c r="J38" s="89">
        <v>2</v>
      </c>
      <c r="K38" s="89">
        <v>2</v>
      </c>
      <c r="L38" s="89"/>
      <c r="M38" s="89"/>
      <c r="N38" s="89"/>
      <c r="O38" s="89"/>
      <c r="P38" s="46">
        <f t="shared" si="2"/>
        <v>2</v>
      </c>
      <c r="Q38" s="23"/>
    </row>
    <row r="39" spans="1:25" ht="12.75" customHeight="1">
      <c r="A39" s="497">
        <f t="shared" si="4"/>
        <v>31</v>
      </c>
      <c r="B39" s="40">
        <v>21</v>
      </c>
      <c r="C39" s="673" t="s">
        <v>87</v>
      </c>
      <c r="D39" s="681"/>
      <c r="E39" s="77" t="s">
        <v>27</v>
      </c>
      <c r="F39" s="89"/>
      <c r="G39" s="89"/>
      <c r="H39" s="89"/>
      <c r="I39" s="89"/>
      <c r="J39" s="89"/>
      <c r="K39" s="89"/>
      <c r="L39" s="89">
        <v>3</v>
      </c>
      <c r="M39" s="89">
        <v>3</v>
      </c>
      <c r="N39" s="89">
        <v>2</v>
      </c>
      <c r="O39" s="89"/>
      <c r="P39" s="46">
        <f t="shared" si="2"/>
        <v>4</v>
      </c>
      <c r="Q39" s="23"/>
    </row>
    <row r="40" spans="1:25" ht="12.75" customHeight="1">
      <c r="A40" s="497">
        <f t="shared" si="4"/>
        <v>41</v>
      </c>
      <c r="B40" s="79">
        <v>22</v>
      </c>
      <c r="C40" s="673" t="s">
        <v>88</v>
      </c>
      <c r="D40" s="681"/>
      <c r="E40" s="77" t="s">
        <v>23</v>
      </c>
      <c r="F40" s="89">
        <v>2</v>
      </c>
      <c r="G40" s="89">
        <v>2</v>
      </c>
      <c r="H40" s="89">
        <v>2</v>
      </c>
      <c r="I40" s="89">
        <v>2</v>
      </c>
      <c r="J40" s="89">
        <v>2</v>
      </c>
      <c r="K40" s="89">
        <v>2</v>
      </c>
      <c r="L40" s="89"/>
      <c r="M40" s="89"/>
      <c r="N40" s="89"/>
      <c r="O40" s="89"/>
      <c r="P40" s="46">
        <f t="shared" si="2"/>
        <v>6</v>
      </c>
      <c r="Q40" s="23"/>
    </row>
    <row r="41" spans="1:25" ht="12.75" customHeight="1">
      <c r="A41" s="497">
        <f t="shared" si="4"/>
        <v>11</v>
      </c>
      <c r="B41" s="40">
        <v>23</v>
      </c>
      <c r="C41" s="673" t="s">
        <v>89</v>
      </c>
      <c r="D41" s="681"/>
      <c r="E41" s="77" t="s">
        <v>27</v>
      </c>
      <c r="F41" s="89"/>
      <c r="G41" s="89"/>
      <c r="H41" s="89"/>
      <c r="I41" s="89"/>
      <c r="J41" s="89"/>
      <c r="K41" s="89"/>
      <c r="L41" s="89">
        <v>2</v>
      </c>
      <c r="M41" s="89">
        <v>2</v>
      </c>
      <c r="N41" s="89"/>
      <c r="O41" s="89"/>
      <c r="P41" s="46">
        <f t="shared" si="2"/>
        <v>2</v>
      </c>
      <c r="Q41" s="23"/>
    </row>
    <row r="42" spans="1:25" ht="12.75" customHeight="1">
      <c r="A42" s="497">
        <f t="shared" si="4"/>
        <v>33</v>
      </c>
      <c r="B42" s="40">
        <v>24</v>
      </c>
      <c r="C42" s="673" t="s">
        <v>90</v>
      </c>
      <c r="D42" s="681"/>
      <c r="E42" s="77" t="s">
        <v>27</v>
      </c>
      <c r="F42" s="89"/>
      <c r="G42" s="89"/>
      <c r="H42" s="89">
        <v>1</v>
      </c>
      <c r="I42" s="89">
        <v>1</v>
      </c>
      <c r="J42" s="89">
        <v>2</v>
      </c>
      <c r="K42" s="89">
        <v>2</v>
      </c>
      <c r="L42" s="89">
        <v>1</v>
      </c>
      <c r="M42" s="89">
        <v>1</v>
      </c>
      <c r="N42" s="89"/>
      <c r="O42" s="89"/>
      <c r="P42" s="46">
        <f t="shared" si="2"/>
        <v>4</v>
      </c>
      <c r="Q42" s="23"/>
    </row>
    <row r="43" spans="1:25" ht="12.75" customHeight="1">
      <c r="A43" s="497"/>
      <c r="B43" s="80" t="s">
        <v>91</v>
      </c>
      <c r="C43" s="81"/>
      <c r="D43" s="81"/>
      <c r="E43" s="81"/>
      <c r="F43" s="82">
        <f>SUM(F33:F42)</f>
        <v>6</v>
      </c>
      <c r="G43" s="82">
        <f t="shared" ref="G43:O43" si="5">SUM(G33:G42)</f>
        <v>6</v>
      </c>
      <c r="H43" s="82">
        <f t="shared" si="5"/>
        <v>7</v>
      </c>
      <c r="I43" s="82">
        <f t="shared" si="5"/>
        <v>7</v>
      </c>
      <c r="J43" s="82">
        <f t="shared" si="5"/>
        <v>7</v>
      </c>
      <c r="K43" s="82">
        <f t="shared" si="5"/>
        <v>7</v>
      </c>
      <c r="L43" s="82">
        <f t="shared" si="5"/>
        <v>7</v>
      </c>
      <c r="M43" s="82">
        <f t="shared" si="5"/>
        <v>7</v>
      </c>
      <c r="N43" s="82">
        <f t="shared" si="5"/>
        <v>2</v>
      </c>
      <c r="O43" s="82">
        <f t="shared" si="5"/>
        <v>0</v>
      </c>
      <c r="P43" s="59">
        <f t="shared" si="2"/>
        <v>28</v>
      </c>
      <c r="Q43" s="23"/>
    </row>
    <row r="44" spans="1:25" ht="12.75" customHeight="1">
      <c r="A44" s="497">
        <f t="shared" si="4"/>
        <v>39</v>
      </c>
      <c r="B44" s="18">
        <v>25</v>
      </c>
      <c r="C44" s="682" t="s">
        <v>92</v>
      </c>
      <c r="D44" s="681"/>
      <c r="E44" s="77" t="s">
        <v>23</v>
      </c>
      <c r="F44" s="89">
        <v>2</v>
      </c>
      <c r="G44" s="89">
        <v>2</v>
      </c>
      <c r="H44" s="89">
        <v>2</v>
      </c>
      <c r="I44" s="89">
        <v>2</v>
      </c>
      <c r="J44" s="89"/>
      <c r="K44" s="89"/>
      <c r="L44" s="89"/>
      <c r="M44" s="89"/>
      <c r="N44" s="89"/>
      <c r="O44" s="89"/>
      <c r="P44" s="46">
        <f t="shared" si="2"/>
        <v>4</v>
      </c>
      <c r="Q44" s="23"/>
    </row>
    <row r="45" spans="1:25" ht="12.75" customHeight="1">
      <c r="A45" s="497">
        <f t="shared" si="4"/>
        <v>32</v>
      </c>
      <c r="B45" s="86">
        <v>26</v>
      </c>
      <c r="C45" s="687" t="s">
        <v>93</v>
      </c>
      <c r="D45" s="658"/>
      <c r="E45" s="77" t="s">
        <v>23</v>
      </c>
      <c r="F45" s="89"/>
      <c r="G45" s="89"/>
      <c r="H45" s="89">
        <v>2</v>
      </c>
      <c r="I45" s="89">
        <v>2</v>
      </c>
      <c r="J45" s="89">
        <v>1</v>
      </c>
      <c r="K45" s="89">
        <v>1</v>
      </c>
      <c r="L45" s="89"/>
      <c r="M45" s="89"/>
      <c r="N45" s="89"/>
      <c r="O45" s="89"/>
      <c r="P45" s="46">
        <f t="shared" si="2"/>
        <v>3</v>
      </c>
      <c r="Q45" s="23"/>
    </row>
    <row r="46" spans="1:25" ht="12.75" customHeight="1">
      <c r="A46" s="497">
        <f t="shared" si="4"/>
        <v>31</v>
      </c>
      <c r="B46" s="18">
        <v>27</v>
      </c>
      <c r="C46" s="682" t="s">
        <v>94</v>
      </c>
      <c r="D46" s="681"/>
      <c r="E46" s="77" t="s">
        <v>23</v>
      </c>
      <c r="F46" s="89">
        <v>3</v>
      </c>
      <c r="G46" s="89">
        <v>3</v>
      </c>
      <c r="H46" s="89">
        <v>2</v>
      </c>
      <c r="I46" s="89">
        <v>2</v>
      </c>
      <c r="J46" s="89">
        <v>3</v>
      </c>
      <c r="K46" s="89">
        <v>3</v>
      </c>
      <c r="L46" s="89"/>
      <c r="M46" s="89"/>
      <c r="N46" s="89"/>
      <c r="O46" s="89"/>
      <c r="P46" s="46">
        <f t="shared" si="2"/>
        <v>8</v>
      </c>
      <c r="Q46" s="23"/>
    </row>
    <row r="47" spans="1:25" ht="12.75" customHeight="1">
      <c r="A47" s="497">
        <f t="shared" si="4"/>
        <v>43</v>
      </c>
      <c r="B47" s="18">
        <v>28</v>
      </c>
      <c r="C47" s="682" t="s">
        <v>95</v>
      </c>
      <c r="D47" s="681"/>
      <c r="E47" s="77" t="s">
        <v>27</v>
      </c>
      <c r="F47" s="89"/>
      <c r="G47" s="89"/>
      <c r="H47" s="89"/>
      <c r="I47" s="89"/>
      <c r="J47" s="89">
        <v>1</v>
      </c>
      <c r="K47" s="89">
        <v>1</v>
      </c>
      <c r="L47" s="89">
        <v>4</v>
      </c>
      <c r="M47" s="89">
        <v>4</v>
      </c>
      <c r="N47" s="89">
        <v>3</v>
      </c>
      <c r="O47" s="89"/>
      <c r="P47" s="46">
        <f t="shared" si="2"/>
        <v>6.5</v>
      </c>
      <c r="Q47" s="23"/>
    </row>
    <row r="48" spans="1:25" ht="12.75" customHeight="1">
      <c r="A48" s="497">
        <f t="shared" si="4"/>
        <v>20</v>
      </c>
      <c r="B48" s="50">
        <v>28</v>
      </c>
      <c r="C48" s="682" t="s">
        <v>96</v>
      </c>
      <c r="D48" s="681"/>
      <c r="E48" s="77" t="s">
        <v>27</v>
      </c>
      <c r="F48" s="89"/>
      <c r="G48" s="89"/>
      <c r="H48" s="89"/>
      <c r="I48" s="89"/>
      <c r="J48" s="89"/>
      <c r="K48" s="89"/>
      <c r="L48" s="89">
        <v>2</v>
      </c>
      <c r="M48" s="89">
        <v>2</v>
      </c>
      <c r="N48" s="89">
        <v>2</v>
      </c>
      <c r="O48" s="89"/>
      <c r="P48" s="46">
        <f t="shared" si="2"/>
        <v>3</v>
      </c>
      <c r="Q48" s="23"/>
    </row>
    <row r="49" spans="1:24" s="627" customFormat="1" ht="12.75" customHeight="1">
      <c r="A49" s="497"/>
      <c r="B49" s="634">
        <v>29</v>
      </c>
      <c r="C49" s="679" t="s">
        <v>342</v>
      </c>
      <c r="D49" s="680"/>
      <c r="E49" s="635" t="s">
        <v>354</v>
      </c>
      <c r="F49" s="98"/>
      <c r="G49" s="98"/>
      <c r="H49" s="98"/>
      <c r="I49" s="98"/>
      <c r="J49" s="98"/>
      <c r="K49" s="98"/>
      <c r="L49" s="98"/>
      <c r="M49" s="98"/>
      <c r="N49" s="98"/>
      <c r="O49" s="638">
        <v>3</v>
      </c>
      <c r="P49" s="95">
        <f t="shared" si="2"/>
        <v>1.5</v>
      </c>
      <c r="Q49" s="23"/>
    </row>
    <row r="50" spans="1:24" ht="12.75" customHeight="1">
      <c r="A50" s="497">
        <f t="shared" si="4"/>
        <v>18</v>
      </c>
      <c r="B50" s="18">
        <v>30</v>
      </c>
      <c r="C50" s="685" t="s">
        <v>343</v>
      </c>
      <c r="D50" s="686"/>
      <c r="E50" s="641" t="s">
        <v>354</v>
      </c>
      <c r="F50" s="98"/>
      <c r="G50" s="98"/>
      <c r="H50" s="98"/>
      <c r="I50" s="98"/>
      <c r="J50" s="98"/>
      <c r="K50" s="98"/>
      <c r="L50" s="98"/>
      <c r="M50" s="98"/>
      <c r="N50" s="98"/>
      <c r="O50" s="89">
        <v>4</v>
      </c>
      <c r="P50" s="95">
        <f t="shared" si="2"/>
        <v>2</v>
      </c>
      <c r="Q50" s="23"/>
    </row>
    <row r="51" spans="1:24" ht="12.75" customHeight="1">
      <c r="A51" s="497">
        <f t="shared" si="4"/>
        <v>17</v>
      </c>
      <c r="B51" s="650">
        <v>31</v>
      </c>
      <c r="C51" s="683" t="s">
        <v>97</v>
      </c>
      <c r="D51" s="658"/>
      <c r="E51" s="92" t="s">
        <v>23</v>
      </c>
      <c r="F51" s="94"/>
      <c r="G51" s="94"/>
      <c r="H51" s="94"/>
      <c r="I51" s="94"/>
      <c r="J51" s="94"/>
      <c r="K51" s="94" t="s">
        <v>98</v>
      </c>
      <c r="L51" s="94"/>
      <c r="M51" s="94"/>
      <c r="N51" s="94"/>
      <c r="O51" s="94"/>
      <c r="P51" s="94"/>
      <c r="Q51" s="23"/>
    </row>
    <row r="52" spans="1:24" ht="12.75" customHeight="1">
      <c r="A52" s="497">
        <f t="shared" si="4"/>
        <v>0</v>
      </c>
      <c r="B52" s="652"/>
      <c r="C52" s="684"/>
      <c r="D52" s="660"/>
      <c r="E52" s="88" t="s">
        <v>23</v>
      </c>
      <c r="F52" s="94"/>
      <c r="G52" s="94"/>
      <c r="H52" s="94"/>
      <c r="I52" s="94"/>
      <c r="J52" s="94"/>
      <c r="K52" s="94"/>
      <c r="L52" s="94"/>
      <c r="M52" s="94" t="s">
        <v>98</v>
      </c>
      <c r="N52" s="94"/>
      <c r="O52" s="94"/>
      <c r="P52" s="71"/>
      <c r="Q52" s="23"/>
    </row>
    <row r="53" spans="1:24" ht="12.75" customHeight="1">
      <c r="B53" s="96" t="s">
        <v>99</v>
      </c>
      <c r="C53" s="97"/>
      <c r="D53" s="81"/>
      <c r="E53" s="81"/>
      <c r="F53" s="263">
        <f t="shared" ref="F53:O53" si="6">SUM(F44:F50)</f>
        <v>5</v>
      </c>
      <c r="G53" s="263">
        <f t="shared" si="6"/>
        <v>5</v>
      </c>
      <c r="H53" s="263">
        <f t="shared" si="6"/>
        <v>6</v>
      </c>
      <c r="I53" s="263">
        <f t="shared" si="6"/>
        <v>6</v>
      </c>
      <c r="J53" s="263">
        <f t="shared" si="6"/>
        <v>5</v>
      </c>
      <c r="K53" s="263">
        <f t="shared" si="6"/>
        <v>5</v>
      </c>
      <c r="L53" s="263">
        <f t="shared" si="6"/>
        <v>6</v>
      </c>
      <c r="M53" s="263">
        <f t="shared" si="6"/>
        <v>6</v>
      </c>
      <c r="N53" s="263">
        <f t="shared" si="6"/>
        <v>5</v>
      </c>
      <c r="O53" s="263">
        <f t="shared" si="6"/>
        <v>7</v>
      </c>
      <c r="P53" s="59">
        <f>SUM(F53:O53)/2</f>
        <v>28</v>
      </c>
      <c r="Q53" s="23"/>
    </row>
    <row r="54" spans="1:24" ht="12.75" customHeight="1">
      <c r="B54" s="101" t="s">
        <v>107</v>
      </c>
      <c r="C54" s="102"/>
      <c r="D54" s="103"/>
      <c r="E54" s="103"/>
      <c r="F54" s="268">
        <f t="shared" ref="F54:O54" si="7">SUM(F53,F43)</f>
        <v>11</v>
      </c>
      <c r="G54" s="268">
        <f t="shared" si="7"/>
        <v>11</v>
      </c>
      <c r="H54" s="268">
        <f t="shared" si="7"/>
        <v>13</v>
      </c>
      <c r="I54" s="268">
        <f t="shared" si="7"/>
        <v>13</v>
      </c>
      <c r="J54" s="268">
        <f t="shared" si="7"/>
        <v>12</v>
      </c>
      <c r="K54" s="268">
        <f t="shared" si="7"/>
        <v>12</v>
      </c>
      <c r="L54" s="268">
        <f t="shared" si="7"/>
        <v>13</v>
      </c>
      <c r="M54" s="268">
        <f t="shared" si="7"/>
        <v>13</v>
      </c>
      <c r="N54" s="268">
        <f t="shared" si="7"/>
        <v>7</v>
      </c>
      <c r="O54" s="268">
        <f t="shared" si="7"/>
        <v>7</v>
      </c>
      <c r="P54" s="262">
        <f>SUM(F54:O54)/2</f>
        <v>56</v>
      </c>
      <c r="Q54" s="23"/>
      <c r="S54">
        <f>(P53/P54)*100</f>
        <v>50</v>
      </c>
      <c r="T54" t="s">
        <v>111</v>
      </c>
    </row>
    <row r="55" spans="1:24" ht="12.75" customHeight="1">
      <c r="B55" s="698" t="s">
        <v>113</v>
      </c>
      <c r="C55" s="656"/>
      <c r="D55" s="656"/>
      <c r="E55" s="647"/>
      <c r="F55" s="264">
        <v>11</v>
      </c>
      <c r="G55" s="264">
        <v>11</v>
      </c>
      <c r="H55" s="265">
        <v>13</v>
      </c>
      <c r="I55" s="265">
        <v>13</v>
      </c>
      <c r="J55" s="265">
        <v>12</v>
      </c>
      <c r="K55" s="265">
        <v>12</v>
      </c>
      <c r="L55" s="265">
        <v>13</v>
      </c>
      <c r="M55" s="265">
        <v>13</v>
      </c>
      <c r="N55" s="266">
        <v>7</v>
      </c>
      <c r="O55" s="267">
        <v>7</v>
      </c>
      <c r="P55" s="106">
        <f>SUM(F55:O55)/2</f>
        <v>56</v>
      </c>
      <c r="Q55" s="23"/>
    </row>
    <row r="56" spans="1:24" ht="12.75" customHeight="1">
      <c r="A56" s="5"/>
      <c r="B56" s="673" t="s">
        <v>115</v>
      </c>
      <c r="C56" s="656"/>
      <c r="D56" s="656"/>
      <c r="E56" s="647"/>
      <c r="F56" s="109"/>
      <c r="G56" s="109"/>
      <c r="H56" s="109"/>
      <c r="I56" s="109"/>
      <c r="J56" s="109"/>
      <c r="K56" s="109" t="s">
        <v>23</v>
      </c>
      <c r="L56" s="109"/>
      <c r="M56" s="109"/>
      <c r="N56" s="109" t="s">
        <v>27</v>
      </c>
      <c r="O56" s="109"/>
      <c r="P56" s="110">
        <v>2</v>
      </c>
      <c r="Q56" s="23"/>
      <c r="R56" s="5"/>
      <c r="S56" s="5"/>
      <c r="T56" s="5"/>
      <c r="U56" s="5"/>
      <c r="V56" s="5"/>
      <c r="W56" s="5"/>
      <c r="X56" s="5"/>
    </row>
    <row r="57" spans="1:24" ht="34.5" customHeight="1">
      <c r="B57" s="699" t="s">
        <v>59</v>
      </c>
      <c r="C57" s="700"/>
      <c r="D57" s="701"/>
      <c r="E57" s="702"/>
      <c r="F57" s="502">
        <f>F54+F28+F32</f>
        <v>36</v>
      </c>
      <c r="G57" s="502">
        <f t="shared" ref="G57:O57" si="8">G54+G28+G32</f>
        <v>36</v>
      </c>
      <c r="H57" s="502">
        <f t="shared" si="8"/>
        <v>36</v>
      </c>
      <c r="I57" s="502">
        <f t="shared" si="8"/>
        <v>36</v>
      </c>
      <c r="J57" s="502">
        <f t="shared" si="8"/>
        <v>35</v>
      </c>
      <c r="K57" s="502">
        <f t="shared" si="8"/>
        <v>35</v>
      </c>
      <c r="L57" s="502">
        <f t="shared" si="8"/>
        <v>34</v>
      </c>
      <c r="M57" s="502">
        <f t="shared" si="8"/>
        <v>34</v>
      </c>
      <c r="N57" s="502">
        <f t="shared" si="8"/>
        <v>26</v>
      </c>
      <c r="O57" s="502">
        <f t="shared" si="8"/>
        <v>26</v>
      </c>
      <c r="P57" s="39">
        <f>SUM(F57:O57)/2</f>
        <v>167</v>
      </c>
      <c r="Q57" s="23"/>
    </row>
    <row r="58" spans="1:24" ht="27.75" customHeight="1">
      <c r="B58" s="616"/>
      <c r="C58" s="703" t="s">
        <v>303</v>
      </c>
      <c r="D58" s="696" t="s">
        <v>117</v>
      </c>
      <c r="E58" s="697"/>
      <c r="F58" s="118">
        <v>1</v>
      </c>
      <c r="G58" s="120">
        <v>1</v>
      </c>
      <c r="H58" s="120">
        <v>1</v>
      </c>
      <c r="I58" s="120">
        <v>1</v>
      </c>
      <c r="J58" s="120"/>
      <c r="K58" s="120"/>
      <c r="L58" s="120"/>
      <c r="M58" s="120"/>
      <c r="N58" s="120">
        <v>2</v>
      </c>
      <c r="O58" s="120">
        <v>2</v>
      </c>
      <c r="P58" s="665">
        <f>SUM(F58:O59)/2</f>
        <v>4</v>
      </c>
      <c r="Q58" s="23"/>
    </row>
    <row r="59" spans="1:24" s="612" customFormat="1" ht="15" customHeight="1">
      <c r="B59" s="616"/>
      <c r="C59" s="703"/>
      <c r="D59" s="704" t="s">
        <v>39</v>
      </c>
      <c r="E59" s="686"/>
      <c r="F59" s="614"/>
      <c r="G59" s="615"/>
      <c r="H59" s="615"/>
      <c r="I59" s="615"/>
      <c r="J59" s="615"/>
      <c r="K59" s="615"/>
      <c r="L59" s="615"/>
      <c r="M59" s="615"/>
      <c r="N59" s="615"/>
      <c r="O59" s="615"/>
      <c r="P59" s="694"/>
      <c r="Q59" s="23"/>
    </row>
    <row r="60" spans="1:24" ht="12.75" customHeight="1">
      <c r="B60" s="72">
        <v>1</v>
      </c>
      <c r="C60" s="695" t="s">
        <v>118</v>
      </c>
      <c r="D60" s="656"/>
      <c r="E60" s="647"/>
      <c r="F60" s="124">
        <v>2</v>
      </c>
      <c r="G60" s="124">
        <v>2</v>
      </c>
      <c r="H60" s="124">
        <v>2</v>
      </c>
      <c r="I60" s="124">
        <v>2</v>
      </c>
      <c r="J60" s="124">
        <v>2</v>
      </c>
      <c r="K60" s="124">
        <v>2</v>
      </c>
      <c r="L60" s="124">
        <v>2</v>
      </c>
      <c r="M60" s="124">
        <v>2</v>
      </c>
      <c r="N60" s="124">
        <v>2</v>
      </c>
      <c r="O60" s="124">
        <v>2</v>
      </c>
      <c r="P60" s="126" t="s">
        <v>119</v>
      </c>
      <c r="Q60" s="5"/>
    </row>
    <row r="61" spans="1:24" ht="12.75" customHeight="1">
      <c r="B61" s="72">
        <v>2</v>
      </c>
      <c r="C61" s="689" t="s">
        <v>120</v>
      </c>
      <c r="D61" s="656"/>
      <c r="E61" s="647"/>
      <c r="F61" s="124">
        <v>0.5</v>
      </c>
      <c r="G61" s="124"/>
      <c r="H61" s="124">
        <v>0.5</v>
      </c>
      <c r="I61" s="124"/>
      <c r="J61" s="124">
        <v>0.5</v>
      </c>
      <c r="K61" s="124"/>
      <c r="L61" s="124"/>
      <c r="M61" s="129"/>
      <c r="N61" s="130"/>
      <c r="O61" s="130"/>
      <c r="P61" s="126" t="s">
        <v>119</v>
      </c>
      <c r="Q61" s="5"/>
    </row>
    <row r="62" spans="1:24" ht="12.75" customHeight="1">
      <c r="B62" s="72">
        <v>3</v>
      </c>
      <c r="C62" s="689" t="s">
        <v>121</v>
      </c>
      <c r="D62" s="656"/>
      <c r="E62" s="647"/>
      <c r="F62" s="124"/>
      <c r="G62" s="124"/>
      <c r="H62" s="124"/>
      <c r="I62" s="124"/>
      <c r="J62" s="124"/>
      <c r="K62" s="124"/>
      <c r="L62" s="124"/>
      <c r="M62" s="129"/>
      <c r="N62" s="130"/>
      <c r="O62" s="130"/>
      <c r="P62" s="126" t="s">
        <v>119</v>
      </c>
      <c r="Q62" s="5"/>
    </row>
    <row r="63" spans="1:24" ht="12.75" customHeight="1">
      <c r="B63" s="72">
        <v>4</v>
      </c>
      <c r="C63" s="689" t="s">
        <v>268</v>
      </c>
      <c r="D63" s="656"/>
      <c r="E63" s="647"/>
      <c r="F63" s="124"/>
      <c r="G63" s="124"/>
      <c r="H63" s="124"/>
      <c r="I63" s="124"/>
      <c r="J63" s="124"/>
      <c r="K63" s="124"/>
      <c r="L63" s="124"/>
      <c r="M63" s="129"/>
      <c r="N63" s="130"/>
      <c r="O63" s="130"/>
      <c r="P63" s="126" t="s">
        <v>119</v>
      </c>
      <c r="Q63" s="5"/>
    </row>
    <row r="64" spans="1:24" ht="12.75" customHeight="1">
      <c r="B64" s="72">
        <v>5</v>
      </c>
      <c r="C64" s="689" t="s">
        <v>123</v>
      </c>
      <c r="D64" s="656"/>
      <c r="E64" s="647"/>
      <c r="F64" s="124"/>
      <c r="G64" s="124"/>
      <c r="H64" s="124"/>
      <c r="I64" s="124"/>
      <c r="J64" s="124"/>
      <c r="K64" s="124"/>
      <c r="L64" s="124"/>
      <c r="M64" s="129"/>
      <c r="N64" s="130"/>
      <c r="O64" s="130"/>
      <c r="P64" s="126" t="s">
        <v>119</v>
      </c>
      <c r="Q64" s="5"/>
    </row>
    <row r="65" spans="1:24" ht="12.75" customHeight="1">
      <c r="B65" s="72">
        <v>6</v>
      </c>
      <c r="C65" s="689" t="s">
        <v>124</v>
      </c>
      <c r="D65" s="656"/>
      <c r="E65" s="647"/>
      <c r="F65" s="124"/>
      <c r="G65" s="124"/>
      <c r="H65" s="124"/>
      <c r="I65" s="124"/>
      <c r="J65" s="124"/>
      <c r="K65" s="124"/>
      <c r="L65" s="124"/>
      <c r="M65" s="129"/>
      <c r="N65" s="130"/>
      <c r="O65" s="130"/>
      <c r="P65" s="126" t="s">
        <v>119</v>
      </c>
      <c r="Q65" s="5"/>
    </row>
    <row r="66" spans="1:24" ht="12.75" customHeight="1">
      <c r="B66" s="72">
        <v>7</v>
      </c>
      <c r="C66" s="689" t="s">
        <v>125</v>
      </c>
      <c r="D66" s="656"/>
      <c r="E66" s="647"/>
      <c r="F66" s="124"/>
      <c r="G66" s="124"/>
      <c r="H66" s="124"/>
      <c r="I66" s="124"/>
      <c r="J66" s="124"/>
      <c r="K66" s="124"/>
      <c r="L66" s="124"/>
      <c r="M66" s="129"/>
      <c r="N66" s="130"/>
      <c r="O66" s="130"/>
      <c r="P66" s="126" t="s">
        <v>119</v>
      </c>
      <c r="Q66" s="5"/>
    </row>
    <row r="67" spans="1:24" ht="12.75" customHeight="1">
      <c r="B67" s="72">
        <v>8</v>
      </c>
      <c r="C67" s="689" t="s">
        <v>126</v>
      </c>
      <c r="D67" s="656"/>
      <c r="E67" s="647"/>
      <c r="F67" s="124"/>
      <c r="G67" s="124"/>
      <c r="H67" s="124"/>
      <c r="I67" s="124"/>
      <c r="J67" s="124"/>
      <c r="K67" s="124"/>
      <c r="L67" s="124"/>
      <c r="M67" s="129"/>
      <c r="N67" s="130"/>
      <c r="O67" s="130"/>
      <c r="P67" s="126" t="s">
        <v>119</v>
      </c>
      <c r="Q67" s="5"/>
    </row>
    <row r="68" spans="1:24" ht="12.75" customHeight="1">
      <c r="B68" s="72">
        <v>9</v>
      </c>
      <c r="C68" s="689" t="s">
        <v>127</v>
      </c>
      <c r="D68" s="656"/>
      <c r="E68" s="647"/>
      <c r="F68" s="124" t="s">
        <v>128</v>
      </c>
      <c r="G68" s="124"/>
      <c r="H68" s="124"/>
      <c r="I68" s="124"/>
      <c r="J68" s="124"/>
      <c r="K68" s="124"/>
      <c r="L68" s="124"/>
      <c r="M68" s="129"/>
      <c r="N68" s="130"/>
      <c r="O68" s="130" t="s">
        <v>128</v>
      </c>
      <c r="P68" s="126" t="s">
        <v>119</v>
      </c>
      <c r="Q68" s="5"/>
    </row>
    <row r="69" spans="1:24" ht="12.75" customHeight="1">
      <c r="A69" s="42"/>
      <c r="B69" s="72">
        <v>10</v>
      </c>
      <c r="C69" s="689" t="s">
        <v>130</v>
      </c>
      <c r="D69" s="656"/>
      <c r="E69" s="647"/>
      <c r="F69" s="620"/>
      <c r="G69" s="620"/>
      <c r="H69" s="620"/>
      <c r="I69" s="620"/>
      <c r="J69" s="620"/>
      <c r="K69" s="620"/>
      <c r="L69" s="620"/>
      <c r="M69" s="621"/>
      <c r="N69" s="622"/>
      <c r="O69" s="622"/>
      <c r="P69" s="134" t="s">
        <v>119</v>
      </c>
      <c r="Q69" s="42"/>
      <c r="R69" s="42"/>
      <c r="S69" s="42"/>
      <c r="T69" s="42"/>
      <c r="U69" s="42"/>
      <c r="V69" s="42"/>
      <c r="W69" s="42"/>
      <c r="X69" s="42"/>
    </row>
    <row r="70" spans="1:24" ht="12.75" customHeight="1">
      <c r="A70" s="42"/>
      <c r="B70" s="690" t="s">
        <v>131</v>
      </c>
      <c r="C70" s="656"/>
      <c r="D70" s="656"/>
      <c r="E70" s="691"/>
      <c r="F70" s="623">
        <f t="shared" ref="F70:O70" si="9">SUM(F58:F69)</f>
        <v>3.5</v>
      </c>
      <c r="G70" s="623">
        <f t="shared" si="9"/>
        <v>3</v>
      </c>
      <c r="H70" s="623">
        <f t="shared" si="9"/>
        <v>3.5</v>
      </c>
      <c r="I70" s="623">
        <f t="shared" si="9"/>
        <v>3</v>
      </c>
      <c r="J70" s="623">
        <f t="shared" si="9"/>
        <v>2.5</v>
      </c>
      <c r="K70" s="623">
        <f t="shared" si="9"/>
        <v>2</v>
      </c>
      <c r="L70" s="623">
        <f t="shared" si="9"/>
        <v>2</v>
      </c>
      <c r="M70" s="623">
        <f t="shared" si="9"/>
        <v>2</v>
      </c>
      <c r="N70" s="623">
        <f t="shared" si="9"/>
        <v>4</v>
      </c>
      <c r="O70" s="623">
        <f t="shared" si="9"/>
        <v>4</v>
      </c>
      <c r="P70" s="619">
        <f>SUM(F70:O70)</f>
        <v>29.5</v>
      </c>
      <c r="Q70" s="42"/>
      <c r="R70" s="42"/>
      <c r="S70" s="42"/>
      <c r="T70" s="42"/>
      <c r="U70" s="42"/>
      <c r="V70" s="42"/>
      <c r="W70" s="42"/>
      <c r="X70" s="42"/>
    </row>
    <row r="71" spans="1:24" ht="12.75" customHeight="1">
      <c r="A71" s="42"/>
      <c r="B71" s="138"/>
      <c r="C71" s="692" t="s">
        <v>228</v>
      </c>
      <c r="D71" s="693"/>
      <c r="E71" s="53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42"/>
      <c r="R71" s="42"/>
      <c r="S71" s="42"/>
      <c r="T71" s="42"/>
      <c r="U71" s="42"/>
      <c r="V71" s="42"/>
      <c r="W71" s="42"/>
      <c r="X71" s="42"/>
    </row>
    <row r="72" spans="1:24" ht="12.75" customHeight="1">
      <c r="B72" s="138"/>
      <c r="C72" s="5" t="s">
        <v>77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24" ht="12.75" customHeight="1">
      <c r="B73" s="53"/>
      <c r="C73" s="53" t="s">
        <v>136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"/>
    </row>
    <row r="74" spans="1:24" ht="12.75" customHeight="1">
      <c r="B74" s="53"/>
      <c r="C74" s="53"/>
      <c r="D74" s="53"/>
      <c r="E74" s="53"/>
      <c r="F74" s="688" t="s">
        <v>78</v>
      </c>
      <c r="G74" s="656"/>
      <c r="H74" s="656"/>
      <c r="I74" s="656"/>
      <c r="J74" s="656"/>
      <c r="K74" s="656"/>
      <c r="L74" s="656"/>
      <c r="M74" s="656"/>
      <c r="N74" s="656"/>
      <c r="O74" s="647"/>
      <c r="P74" s="53"/>
      <c r="Q74" s="5"/>
    </row>
    <row r="75" spans="1:24" ht="12.75" customHeight="1">
      <c r="B75" s="53"/>
      <c r="C75" s="53"/>
      <c r="D75" s="53"/>
      <c r="E75" s="5"/>
      <c r="F75" s="679">
        <v>36</v>
      </c>
      <c r="G75" s="680"/>
      <c r="H75" s="679">
        <v>36</v>
      </c>
      <c r="I75" s="680"/>
      <c r="J75" s="679">
        <v>35</v>
      </c>
      <c r="K75" s="680"/>
      <c r="L75" s="679">
        <v>34</v>
      </c>
      <c r="M75" s="680"/>
      <c r="N75" s="679">
        <v>26</v>
      </c>
      <c r="O75" s="680"/>
      <c r="P75" s="53"/>
      <c r="Q75" s="5"/>
      <c r="R75" s="612"/>
    </row>
    <row r="76" spans="1:24" ht="12.75" customHeight="1">
      <c r="C76" s="15"/>
      <c r="D76" s="15"/>
      <c r="E76" s="5"/>
      <c r="Q76" s="5"/>
    </row>
    <row r="77" spans="1:24" ht="12.75" customHeight="1">
      <c r="C77" s="5"/>
      <c r="D77" s="5"/>
      <c r="E77" s="5"/>
      <c r="Q77" s="5"/>
    </row>
    <row r="78" spans="1:24" ht="12.75" customHeight="1">
      <c r="C78" s="5"/>
      <c r="D78" s="5"/>
      <c r="E78" s="5"/>
      <c r="Q78" s="5"/>
    </row>
    <row r="79" spans="1:24" ht="12.75" customHeight="1">
      <c r="C79" s="5"/>
      <c r="D79" s="5"/>
      <c r="E79" s="5"/>
      <c r="Q79" s="5"/>
    </row>
    <row r="80" spans="1:24" ht="12.75" customHeight="1">
      <c r="C80" s="143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H82" s="144"/>
      <c r="I82" s="144"/>
      <c r="J82" s="144"/>
      <c r="K82" s="144"/>
      <c r="L82" s="144"/>
      <c r="M82" s="144"/>
      <c r="Q82" s="5"/>
    </row>
    <row r="83" spans="3:17" ht="12.75" customHeight="1">
      <c r="C83" s="143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C86" s="5"/>
      <c r="D86" s="5"/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2.75" customHeight="1">
      <c r="Q275" s="5"/>
    </row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1">
    <mergeCell ref="P58:P59"/>
    <mergeCell ref="C44:D44"/>
    <mergeCell ref="C61:E61"/>
    <mergeCell ref="C60:E60"/>
    <mergeCell ref="C65:E65"/>
    <mergeCell ref="C64:E64"/>
    <mergeCell ref="D58:E58"/>
    <mergeCell ref="C47:D47"/>
    <mergeCell ref="B55:E55"/>
    <mergeCell ref="B51:B52"/>
    <mergeCell ref="B57:E57"/>
    <mergeCell ref="C58:C59"/>
    <mergeCell ref="D59:E59"/>
    <mergeCell ref="C49:D49"/>
    <mergeCell ref="N75:O75"/>
    <mergeCell ref="F75:G75"/>
    <mergeCell ref="F74:O74"/>
    <mergeCell ref="J75:K75"/>
    <mergeCell ref="C62:E62"/>
    <mergeCell ref="C63:E63"/>
    <mergeCell ref="B70:E70"/>
    <mergeCell ref="C71:D71"/>
    <mergeCell ref="C69:E69"/>
    <mergeCell ref="C66:E66"/>
    <mergeCell ref="C68:E68"/>
    <mergeCell ref="C67:E67"/>
    <mergeCell ref="C35:D36"/>
    <mergeCell ref="B35:B36"/>
    <mergeCell ref="L75:M75"/>
    <mergeCell ref="H75:I75"/>
    <mergeCell ref="C40:D40"/>
    <mergeCell ref="C39:D39"/>
    <mergeCell ref="C37:D37"/>
    <mergeCell ref="C38:D38"/>
    <mergeCell ref="C48:D48"/>
    <mergeCell ref="C51:D52"/>
    <mergeCell ref="C50:D50"/>
    <mergeCell ref="C41:D41"/>
    <mergeCell ref="C42:D42"/>
    <mergeCell ref="C46:D46"/>
    <mergeCell ref="C45:D45"/>
    <mergeCell ref="B56:E56"/>
    <mergeCell ref="B32:E32"/>
    <mergeCell ref="C33:D34"/>
    <mergeCell ref="B33:B34"/>
    <mergeCell ref="P10:P11"/>
    <mergeCell ref="F10:O10"/>
    <mergeCell ref="L11:M11"/>
    <mergeCell ref="N11:O11"/>
    <mergeCell ref="F11:G11"/>
    <mergeCell ref="H11:I11"/>
    <mergeCell ref="B10:B11"/>
    <mergeCell ref="C10:E11"/>
    <mergeCell ref="C15:E15"/>
    <mergeCell ref="B28:E28"/>
    <mergeCell ref="C24:D24"/>
    <mergeCell ref="W10:X10"/>
    <mergeCell ref="S11:U11"/>
    <mergeCell ref="Q19:Q22"/>
    <mergeCell ref="Q13:Q14"/>
    <mergeCell ref="J11:K11"/>
  </mergeCells>
  <conditionalFormatting sqref="E76 C78:D78">
    <cfRule type="cellIs" dxfId="375" priority="10" operator="greaterThan">
      <formula>0</formula>
    </cfRule>
  </conditionalFormatting>
  <conditionalFormatting sqref="F52:O52 J51:P51">
    <cfRule type="cellIs" dxfId="374" priority="14" operator="lessThan">
      <formula>$F$39/2</formula>
    </cfRule>
  </conditionalFormatting>
  <conditionalFormatting sqref="F51:H51">
    <cfRule type="cellIs" dxfId="373" priority="15" operator="lessThan">
      <formula>$F$39/2</formula>
    </cfRule>
  </conditionalFormatting>
  <conditionalFormatting sqref="I51">
    <cfRule type="cellIs" dxfId="372" priority="16" operator="lessThan">
      <formula>$F$39/2</formula>
    </cfRule>
  </conditionalFormatting>
  <conditionalFormatting sqref="K51">
    <cfRule type="cellIs" dxfId="371" priority="9" operator="lessThan">
      <formula>$F$39/2</formula>
    </cfRule>
  </conditionalFormatting>
  <conditionalFormatting sqref="F57">
    <cfRule type="cellIs" dxfId="370" priority="8" operator="notEqual">
      <formula>$F$75</formula>
    </cfRule>
  </conditionalFormatting>
  <conditionalFormatting sqref="G57">
    <cfRule type="cellIs" dxfId="369" priority="6" operator="notEqual">
      <formula>$F$75</formula>
    </cfRule>
  </conditionalFormatting>
  <conditionalFormatting sqref="H57:I57">
    <cfRule type="cellIs" dxfId="368" priority="4" operator="notEqual">
      <formula>$H$75</formula>
    </cfRule>
  </conditionalFormatting>
  <conditionalFormatting sqref="J57:K57">
    <cfRule type="cellIs" dxfId="367" priority="3" operator="notEqual">
      <formula>$J$75</formula>
    </cfRule>
  </conditionalFormatting>
  <conditionalFormatting sqref="L57:M57">
    <cfRule type="cellIs" dxfId="366" priority="2" operator="notEqual">
      <formula>$L$75</formula>
    </cfRule>
  </conditionalFormatting>
  <conditionalFormatting sqref="N57:O57">
    <cfRule type="cellIs" dxfId="365" priority="1" operator="notEqual">
      <formula>$N$75</formula>
    </cfRule>
  </conditionalFormatting>
  <dataValidations count="6">
    <dataValidation type="list" allowBlank="1" showErrorMessage="1" sqref="D13:D14">
      <formula1>$T$21:$T$24</formula1>
    </dataValidation>
    <dataValidation type="list" allowBlank="1" showErrorMessage="1" sqref="F55:O55 E33:E48 E51:E52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$X$13:$X$16</formula1>
    </dataValidation>
    <dataValidation type="list" allowBlank="1" showErrorMessage="1" sqref="C30:C31">
      <formula1>$X$12:$X$20</formula1>
    </dataValidation>
    <dataValidation type="list" allowBlank="1" showErrorMessage="1" sqref="E49:E50">
      <formula1>$T$13:$T$17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78"/>
  <sheetViews>
    <sheetView zoomScale="80" zoomScaleNormal="80" workbookViewId="0">
      <pane ySplit="11" topLeftCell="A12" activePane="bottomLeft" state="frozen"/>
      <selection pane="bottomLeft" activeCell="V15" sqref="T15:V15"/>
    </sheetView>
  </sheetViews>
  <sheetFormatPr defaultColWidth="14.77734375" defaultRowHeight="13.2"/>
  <cols>
    <col min="1" max="1" width="11.21875" style="363" customWidth="1"/>
    <col min="2" max="2" width="3.44140625" style="363" customWidth="1"/>
    <col min="3" max="3" width="22.21875" style="363" customWidth="1"/>
    <col min="4" max="4" width="20.77734375" style="363" customWidth="1"/>
    <col min="5" max="5" width="12.109375" style="363" customWidth="1"/>
    <col min="6" max="9" width="5.77734375" style="363" customWidth="1"/>
    <col min="10" max="10" width="6.21875" style="363" customWidth="1"/>
    <col min="11" max="11" width="7" style="363" customWidth="1"/>
    <col min="12" max="13" width="5.77734375" style="363" customWidth="1"/>
    <col min="14" max="14" width="7" style="363" customWidth="1"/>
    <col min="15" max="15" width="5.77734375" style="363" customWidth="1"/>
    <col min="16" max="16" width="19.44140625" style="363" customWidth="1"/>
    <col min="17" max="17" width="7.21875" style="363" customWidth="1"/>
    <col min="18" max="18" width="21" style="363" customWidth="1"/>
    <col min="19" max="19" width="13.77734375" style="363" customWidth="1"/>
    <col min="20" max="20" width="12.5546875" style="363" customWidth="1"/>
    <col min="21" max="21" width="19.44140625" style="363" customWidth="1"/>
    <col min="22" max="22" width="14.21875" style="363" customWidth="1"/>
    <col min="23" max="23" width="15.77734375" style="363" customWidth="1"/>
    <col min="24" max="24" width="40.21875" style="363" customWidth="1"/>
    <col min="25" max="25" width="24.5546875" style="363" customWidth="1"/>
    <col min="26" max="16384" width="14.77734375" style="363"/>
  </cols>
  <sheetData>
    <row r="1" spans="1:25" ht="22.8">
      <c r="B1" s="364" t="s">
        <v>1</v>
      </c>
      <c r="Q1" s="365"/>
      <c r="R1" s="365"/>
    </row>
    <row r="2" spans="1:25" ht="15.6">
      <c r="B2" s="366" t="s">
        <v>270</v>
      </c>
      <c r="C2" s="366"/>
      <c r="D2" s="367"/>
      <c r="E2" s="368"/>
      <c r="L2" s="368"/>
      <c r="M2" s="368"/>
      <c r="N2" s="368"/>
      <c r="O2" s="368"/>
      <c r="Q2" s="365"/>
      <c r="R2" s="365"/>
    </row>
    <row r="3" spans="1:25" ht="15">
      <c r="B3" s="369" t="s">
        <v>15</v>
      </c>
      <c r="L3" s="370"/>
      <c r="M3" s="370"/>
      <c r="N3" s="370"/>
      <c r="Q3" s="365"/>
      <c r="R3" s="365"/>
    </row>
    <row r="4" spans="1:25" ht="15">
      <c r="B4" s="369" t="s">
        <v>16</v>
      </c>
      <c r="L4" s="370"/>
      <c r="M4" s="370"/>
      <c r="N4" s="370"/>
      <c r="Q4" s="365"/>
      <c r="R4" s="365"/>
    </row>
    <row r="5" spans="1:25" ht="15">
      <c r="B5" s="369" t="s">
        <v>17</v>
      </c>
      <c r="D5" s="368" t="str">
        <f>IF($C$30=0," ",$C$30)</f>
        <v>język obcy nowożytny</v>
      </c>
      <c r="H5" s="368" t="str">
        <f>IF(C31=0," ",C31)</f>
        <v>matematyka</v>
      </c>
      <c r="L5" s="370"/>
      <c r="M5" s="370"/>
      <c r="N5" s="370"/>
      <c r="Q5" s="365"/>
      <c r="R5" s="365"/>
    </row>
    <row r="6" spans="1:25" ht="15">
      <c r="B6" s="369" t="s">
        <v>22</v>
      </c>
      <c r="Q6" s="365"/>
      <c r="R6" s="365"/>
    </row>
    <row r="7" spans="1:25">
      <c r="C7" s="371" t="s">
        <v>27</v>
      </c>
      <c r="D7" s="372" t="s">
        <v>28</v>
      </c>
      <c r="Q7" s="365"/>
      <c r="R7" s="365"/>
    </row>
    <row r="8" spans="1:25">
      <c r="C8" s="371" t="s">
        <v>250</v>
      </c>
      <c r="D8" s="372" t="s">
        <v>251</v>
      </c>
      <c r="Q8" s="365"/>
      <c r="R8" s="365"/>
    </row>
    <row r="9" spans="1:25" ht="10.050000000000001" customHeight="1">
      <c r="Q9" s="365"/>
      <c r="R9" s="365"/>
    </row>
    <row r="10" spans="1:25" ht="38.1" customHeight="1">
      <c r="B10" s="715" t="s">
        <v>4</v>
      </c>
      <c r="C10" s="716" t="s">
        <v>5</v>
      </c>
      <c r="D10" s="716"/>
      <c r="E10" s="717"/>
      <c r="F10" s="715" t="s">
        <v>6</v>
      </c>
      <c r="G10" s="715"/>
      <c r="H10" s="715"/>
      <c r="I10" s="715"/>
      <c r="J10" s="715"/>
      <c r="K10" s="715"/>
      <c r="L10" s="715"/>
      <c r="M10" s="715"/>
      <c r="N10" s="715"/>
      <c r="O10" s="715"/>
      <c r="P10" s="710" t="s">
        <v>44</v>
      </c>
      <c r="X10" s="705" t="s">
        <v>7</v>
      </c>
      <c r="Y10" s="705"/>
    </row>
    <row r="11" spans="1:25" ht="26.4">
      <c r="B11" s="715"/>
      <c r="C11" s="716"/>
      <c r="D11" s="716"/>
      <c r="E11" s="717"/>
      <c r="F11" s="706" t="s">
        <v>8</v>
      </c>
      <c r="G11" s="706"/>
      <c r="H11" s="707" t="s">
        <v>9</v>
      </c>
      <c r="I11" s="707"/>
      <c r="J11" s="707" t="s">
        <v>10</v>
      </c>
      <c r="K11" s="707"/>
      <c r="L11" s="707" t="s">
        <v>11</v>
      </c>
      <c r="M11" s="707"/>
      <c r="N11" s="707" t="s">
        <v>45</v>
      </c>
      <c r="O11" s="707"/>
      <c r="P11" s="711"/>
      <c r="Q11" s="373"/>
      <c r="R11" s="373"/>
      <c r="T11" s="708" t="s">
        <v>46</v>
      </c>
      <c r="U11" s="709"/>
      <c r="V11" s="709"/>
      <c r="X11" s="374" t="s">
        <v>47</v>
      </c>
      <c r="Y11" s="375" t="s">
        <v>48</v>
      </c>
    </row>
    <row r="12" spans="1:25">
      <c r="A12" s="376"/>
      <c r="B12" s="377">
        <v>1</v>
      </c>
      <c r="C12" s="378" t="s">
        <v>14</v>
      </c>
      <c r="D12" s="379"/>
      <c r="E12" s="380" t="s">
        <v>49</v>
      </c>
      <c r="F12" s="381">
        <v>3</v>
      </c>
      <c r="G12" s="381">
        <v>3</v>
      </c>
      <c r="H12" s="382">
        <v>3</v>
      </c>
      <c r="I12" s="382">
        <v>3</v>
      </c>
      <c r="J12" s="381">
        <v>3</v>
      </c>
      <c r="K12" s="381">
        <v>3</v>
      </c>
      <c r="L12" s="382">
        <v>3</v>
      </c>
      <c r="M12" s="382">
        <v>3</v>
      </c>
      <c r="N12" s="381">
        <v>4</v>
      </c>
      <c r="O12" s="381">
        <v>4</v>
      </c>
      <c r="P12" s="383">
        <f t="shared" ref="P12:P28" si="0">SUM(F12:O12)/2</f>
        <v>16</v>
      </c>
      <c r="Q12" s="384"/>
      <c r="R12" s="384"/>
      <c r="T12" s="385"/>
      <c r="U12" s="385" t="s">
        <v>50</v>
      </c>
      <c r="V12" s="385" t="s">
        <v>51</v>
      </c>
      <c r="X12" s="385"/>
      <c r="Y12" s="385"/>
    </row>
    <row r="13" spans="1:25">
      <c r="A13" s="376"/>
      <c r="B13" s="377">
        <v>2</v>
      </c>
      <c r="C13" s="378" t="s">
        <v>24</v>
      </c>
      <c r="D13" s="386" t="s">
        <v>53</v>
      </c>
      <c r="E13" s="380" t="s">
        <v>54</v>
      </c>
      <c r="F13" s="381">
        <v>2</v>
      </c>
      <c r="G13" s="381">
        <v>2</v>
      </c>
      <c r="H13" s="382">
        <v>2</v>
      </c>
      <c r="I13" s="382">
        <v>2</v>
      </c>
      <c r="J13" s="381">
        <v>2</v>
      </c>
      <c r="K13" s="381">
        <v>2</v>
      </c>
      <c r="L13" s="382">
        <v>3</v>
      </c>
      <c r="M13" s="382">
        <v>3</v>
      </c>
      <c r="N13" s="381">
        <v>3</v>
      </c>
      <c r="O13" s="381">
        <v>3</v>
      </c>
      <c r="P13" s="383">
        <f t="shared" si="0"/>
        <v>12</v>
      </c>
      <c r="Q13" s="722">
        <f>P13+P14</f>
        <v>20</v>
      </c>
      <c r="R13" s="384"/>
      <c r="T13" s="385" t="s">
        <v>55</v>
      </c>
      <c r="U13" s="387" t="s">
        <v>27</v>
      </c>
      <c r="V13" s="400">
        <v>540</v>
      </c>
      <c r="X13" s="385" t="s">
        <v>14</v>
      </c>
      <c r="Y13" s="385" t="s">
        <v>24</v>
      </c>
    </row>
    <row r="14" spans="1:25">
      <c r="A14" s="376"/>
      <c r="B14" s="377">
        <v>3</v>
      </c>
      <c r="C14" s="378" t="s">
        <v>56</v>
      </c>
      <c r="D14" s="386" t="s">
        <v>57</v>
      </c>
      <c r="E14" s="380" t="s">
        <v>49</v>
      </c>
      <c r="F14" s="381">
        <v>2</v>
      </c>
      <c r="G14" s="381">
        <v>2</v>
      </c>
      <c r="H14" s="382">
        <v>2</v>
      </c>
      <c r="I14" s="382">
        <v>2</v>
      </c>
      <c r="J14" s="381">
        <v>2</v>
      </c>
      <c r="K14" s="381">
        <v>2</v>
      </c>
      <c r="L14" s="382">
        <v>1</v>
      </c>
      <c r="M14" s="382">
        <v>1</v>
      </c>
      <c r="N14" s="381">
        <v>1</v>
      </c>
      <c r="O14" s="381">
        <v>1</v>
      </c>
      <c r="P14" s="383">
        <f t="shared" si="0"/>
        <v>8</v>
      </c>
      <c r="Q14" s="722"/>
      <c r="R14" s="384"/>
      <c r="T14" s="385" t="s">
        <v>58</v>
      </c>
      <c r="U14" s="387" t="s">
        <v>250</v>
      </c>
      <c r="V14" s="400">
        <v>780</v>
      </c>
      <c r="X14" s="385" t="s">
        <v>29</v>
      </c>
      <c r="Y14" s="385" t="s">
        <v>26</v>
      </c>
    </row>
    <row r="15" spans="1:25">
      <c r="A15" s="376"/>
      <c r="B15" s="377">
        <v>4</v>
      </c>
      <c r="C15" s="718" t="s">
        <v>332</v>
      </c>
      <c r="D15" s="656"/>
      <c r="E15" s="647"/>
      <c r="F15" s="381">
        <v>1</v>
      </c>
      <c r="G15" s="381">
        <v>1</v>
      </c>
      <c r="H15" s="626"/>
      <c r="I15" s="626"/>
      <c r="J15" s="625"/>
      <c r="K15" s="625"/>
      <c r="L15" s="626"/>
      <c r="M15" s="626"/>
      <c r="N15" s="381"/>
      <c r="O15" s="381"/>
      <c r="P15" s="383">
        <f t="shared" si="0"/>
        <v>1</v>
      </c>
      <c r="Q15" s="384"/>
      <c r="R15" s="384"/>
      <c r="T15" s="1071" t="s">
        <v>147</v>
      </c>
      <c r="U15" s="1072" t="s">
        <v>354</v>
      </c>
      <c r="V15" s="1071"/>
      <c r="X15" s="385" t="s">
        <v>30</v>
      </c>
      <c r="Y15" s="385" t="s">
        <v>31</v>
      </c>
    </row>
    <row r="16" spans="1:25">
      <c r="A16" s="376"/>
      <c r="B16" s="377">
        <v>5</v>
      </c>
      <c r="C16" s="378" t="s">
        <v>26</v>
      </c>
      <c r="D16" s="379"/>
      <c r="E16" s="380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83">
        <f t="shared" si="0"/>
        <v>7</v>
      </c>
      <c r="Q16" s="384"/>
      <c r="R16" s="384"/>
      <c r="T16" s="388"/>
      <c r="U16" s="389"/>
      <c r="V16" s="384"/>
      <c r="X16" s="385" t="s">
        <v>33</v>
      </c>
      <c r="Y16" s="385" t="s">
        <v>34</v>
      </c>
    </row>
    <row r="17" spans="1:25">
      <c r="A17" s="376"/>
      <c r="B17" s="377">
        <v>6</v>
      </c>
      <c r="C17" s="378" t="s">
        <v>311</v>
      </c>
      <c r="D17" s="379"/>
      <c r="E17" s="380" t="s">
        <v>49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83">
        <f t="shared" si="0"/>
        <v>3</v>
      </c>
      <c r="Q17" s="384"/>
      <c r="R17" s="384"/>
      <c r="X17" s="385" t="s">
        <v>35</v>
      </c>
      <c r="Y17" s="385" t="s">
        <v>36</v>
      </c>
    </row>
    <row r="18" spans="1:25">
      <c r="A18" s="376"/>
      <c r="B18" s="377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383">
        <f t="shared" si="0"/>
        <v>2</v>
      </c>
      <c r="Q18" s="384"/>
      <c r="R18" s="384"/>
      <c r="X18" s="385" t="s">
        <v>37</v>
      </c>
      <c r="Y18" s="385" t="s">
        <v>38</v>
      </c>
    </row>
    <row r="19" spans="1:25">
      <c r="A19" s="376"/>
      <c r="B19" s="377">
        <v>8</v>
      </c>
      <c r="C19" s="378" t="s">
        <v>31</v>
      </c>
      <c r="D19" s="379"/>
      <c r="E19" s="380" t="s">
        <v>49</v>
      </c>
      <c r="F19" s="381">
        <v>1</v>
      </c>
      <c r="G19" s="381">
        <v>1</v>
      </c>
      <c r="H19" s="382">
        <v>1</v>
      </c>
      <c r="I19" s="382">
        <v>1</v>
      </c>
      <c r="J19" s="381">
        <v>1</v>
      </c>
      <c r="K19" s="381">
        <v>1</v>
      </c>
      <c r="L19" s="382">
        <v>1</v>
      </c>
      <c r="M19" s="382">
        <v>1</v>
      </c>
      <c r="N19" s="381"/>
      <c r="O19" s="381"/>
      <c r="P19" s="383">
        <f t="shared" si="0"/>
        <v>4</v>
      </c>
      <c r="Q19" s="722">
        <f>SUM(P19:P22)</f>
        <v>16</v>
      </c>
      <c r="R19" s="384"/>
      <c r="X19" s="385"/>
      <c r="Y19" s="385" t="s">
        <v>39</v>
      </c>
    </row>
    <row r="20" spans="1:25">
      <c r="A20" s="376"/>
      <c r="B20" s="377">
        <v>9</v>
      </c>
      <c r="C20" s="378" t="s">
        <v>34</v>
      </c>
      <c r="D20" s="379"/>
      <c r="E20" s="380" t="s">
        <v>49</v>
      </c>
      <c r="F20" s="381">
        <v>1</v>
      </c>
      <c r="G20" s="381">
        <v>1</v>
      </c>
      <c r="H20" s="382">
        <v>1</v>
      </c>
      <c r="I20" s="382">
        <v>1</v>
      </c>
      <c r="J20" s="381">
        <v>1</v>
      </c>
      <c r="K20" s="381">
        <v>1</v>
      </c>
      <c r="L20" s="382">
        <v>1</v>
      </c>
      <c r="M20" s="382">
        <v>1</v>
      </c>
      <c r="N20" s="381"/>
      <c r="O20" s="381"/>
      <c r="P20" s="383">
        <f t="shared" si="0"/>
        <v>4</v>
      </c>
      <c r="Q20" s="722"/>
      <c r="R20" s="384"/>
      <c r="T20" s="363" t="s">
        <v>65</v>
      </c>
      <c r="X20" s="385"/>
      <c r="Y20" s="385" t="s">
        <v>40</v>
      </c>
    </row>
    <row r="21" spans="1:25">
      <c r="A21" s="376"/>
      <c r="B21" s="377">
        <v>10</v>
      </c>
      <c r="C21" s="378" t="s">
        <v>36</v>
      </c>
      <c r="D21" s="379"/>
      <c r="E21" s="380" t="s">
        <v>49</v>
      </c>
      <c r="F21" s="381">
        <v>1</v>
      </c>
      <c r="G21" s="381">
        <v>1</v>
      </c>
      <c r="H21" s="382">
        <v>1</v>
      </c>
      <c r="I21" s="382">
        <v>1</v>
      </c>
      <c r="J21" s="381">
        <v>1</v>
      </c>
      <c r="K21" s="381">
        <v>1</v>
      </c>
      <c r="L21" s="382">
        <v>1</v>
      </c>
      <c r="M21" s="382">
        <v>1</v>
      </c>
      <c r="N21" s="381"/>
      <c r="O21" s="381"/>
      <c r="P21" s="383">
        <f t="shared" si="0"/>
        <v>4</v>
      </c>
      <c r="Q21" s="722"/>
      <c r="R21" s="384"/>
      <c r="U21" s="368" t="s">
        <v>66</v>
      </c>
      <c r="V21" s="388" t="s">
        <v>67</v>
      </c>
      <c r="X21" s="365"/>
      <c r="Y21" s="365"/>
    </row>
    <row r="22" spans="1:25">
      <c r="A22" s="376"/>
      <c r="B22" s="377">
        <v>11</v>
      </c>
      <c r="C22" s="378" t="s">
        <v>38</v>
      </c>
      <c r="D22" s="379"/>
      <c r="E22" s="380" t="s">
        <v>49</v>
      </c>
      <c r="F22" s="381">
        <v>1</v>
      </c>
      <c r="G22" s="381">
        <v>1</v>
      </c>
      <c r="H22" s="382">
        <v>1</v>
      </c>
      <c r="I22" s="382">
        <v>1</v>
      </c>
      <c r="J22" s="381">
        <v>1</v>
      </c>
      <c r="K22" s="381">
        <v>1</v>
      </c>
      <c r="L22" s="382">
        <v>1</v>
      </c>
      <c r="M22" s="382">
        <v>1</v>
      </c>
      <c r="N22" s="381"/>
      <c r="O22" s="381"/>
      <c r="P22" s="383">
        <f t="shared" si="0"/>
        <v>4</v>
      </c>
      <c r="Q22" s="722"/>
      <c r="R22" s="384"/>
      <c r="U22" s="368" t="s">
        <v>53</v>
      </c>
      <c r="V22" s="388" t="s">
        <v>68</v>
      </c>
      <c r="X22" s="365"/>
      <c r="Y22" s="365"/>
    </row>
    <row r="23" spans="1:25">
      <c r="A23" s="376"/>
      <c r="B23" s="377">
        <v>12</v>
      </c>
      <c r="C23" s="378" t="s">
        <v>39</v>
      </c>
      <c r="D23" s="379"/>
      <c r="E23" s="380" t="s">
        <v>54</v>
      </c>
      <c r="F23" s="381">
        <v>2</v>
      </c>
      <c r="G23" s="381">
        <v>2</v>
      </c>
      <c r="H23" s="382">
        <v>2</v>
      </c>
      <c r="I23" s="382">
        <v>2</v>
      </c>
      <c r="J23" s="381">
        <v>3</v>
      </c>
      <c r="K23" s="381">
        <v>3</v>
      </c>
      <c r="L23" s="382">
        <v>3</v>
      </c>
      <c r="M23" s="382">
        <v>3</v>
      </c>
      <c r="N23" s="381">
        <v>4</v>
      </c>
      <c r="O23" s="381">
        <v>4</v>
      </c>
      <c r="P23" s="383">
        <f t="shared" si="0"/>
        <v>14</v>
      </c>
      <c r="Q23" s="384"/>
      <c r="R23" s="384"/>
      <c r="U23" s="368" t="s">
        <v>69</v>
      </c>
      <c r="V23" s="388" t="s">
        <v>70</v>
      </c>
    </row>
    <row r="24" spans="1:25">
      <c r="A24" s="376"/>
      <c r="B24" s="377">
        <v>13</v>
      </c>
      <c r="C24" s="719" t="s">
        <v>40</v>
      </c>
      <c r="D24" s="719"/>
      <c r="E24" s="380" t="s">
        <v>49</v>
      </c>
      <c r="F24" s="381">
        <v>1</v>
      </c>
      <c r="G24" s="381">
        <v>1</v>
      </c>
      <c r="H24" s="382">
        <v>1</v>
      </c>
      <c r="I24" s="382">
        <v>1</v>
      </c>
      <c r="J24" s="381">
        <v>1</v>
      </c>
      <c r="K24" s="381">
        <v>1</v>
      </c>
      <c r="L24" s="626"/>
      <c r="M24" s="626"/>
      <c r="N24" s="381"/>
      <c r="O24" s="381"/>
      <c r="P24" s="383">
        <f t="shared" si="0"/>
        <v>3</v>
      </c>
      <c r="Q24" s="384"/>
      <c r="R24" s="384"/>
      <c r="U24" s="368" t="s">
        <v>57</v>
      </c>
      <c r="V24" s="388" t="s">
        <v>71</v>
      </c>
    </row>
    <row r="25" spans="1:25">
      <c r="A25" s="376"/>
      <c r="B25" s="377">
        <v>14</v>
      </c>
      <c r="C25" s="378" t="s">
        <v>72</v>
      </c>
      <c r="D25" s="379"/>
      <c r="E25" s="380"/>
      <c r="F25" s="381">
        <v>3</v>
      </c>
      <c r="G25" s="381">
        <v>3</v>
      </c>
      <c r="H25" s="382">
        <v>3</v>
      </c>
      <c r="I25" s="382">
        <v>3</v>
      </c>
      <c r="J25" s="381">
        <v>3</v>
      </c>
      <c r="K25" s="381">
        <v>3</v>
      </c>
      <c r="L25" s="382">
        <v>3</v>
      </c>
      <c r="M25" s="382">
        <v>3</v>
      </c>
      <c r="N25" s="381">
        <v>3</v>
      </c>
      <c r="O25" s="381">
        <v>3</v>
      </c>
      <c r="P25" s="383">
        <f t="shared" si="0"/>
        <v>15</v>
      </c>
      <c r="Q25" s="384"/>
      <c r="R25" s="384"/>
    </row>
    <row r="26" spans="1:25">
      <c r="A26" s="376"/>
      <c r="B26" s="377">
        <v>15</v>
      </c>
      <c r="C26" s="378" t="s">
        <v>73</v>
      </c>
      <c r="D26" s="379"/>
      <c r="E26" s="380"/>
      <c r="F26" s="381">
        <v>1</v>
      </c>
      <c r="G26" s="381">
        <v>1</v>
      </c>
      <c r="H26" s="382"/>
      <c r="I26" s="382"/>
      <c r="J26" s="381"/>
      <c r="K26" s="381"/>
      <c r="L26" s="382"/>
      <c r="M26" s="382"/>
      <c r="N26" s="381"/>
      <c r="O26" s="381"/>
      <c r="P26" s="383">
        <f t="shared" si="0"/>
        <v>1</v>
      </c>
      <c r="Q26" s="384"/>
      <c r="R26" s="384"/>
    </row>
    <row r="27" spans="1:25">
      <c r="A27" s="376"/>
      <c r="B27" s="377">
        <v>16</v>
      </c>
      <c r="C27" s="378" t="s">
        <v>74</v>
      </c>
      <c r="D27" s="379"/>
      <c r="E27" s="380"/>
      <c r="F27" s="381">
        <v>1</v>
      </c>
      <c r="G27" s="381">
        <v>1</v>
      </c>
      <c r="H27" s="382">
        <v>1</v>
      </c>
      <c r="I27" s="382">
        <v>1</v>
      </c>
      <c r="J27" s="381">
        <v>1</v>
      </c>
      <c r="K27" s="381">
        <v>1</v>
      </c>
      <c r="L27" s="382">
        <v>1</v>
      </c>
      <c r="M27" s="382">
        <v>1</v>
      </c>
      <c r="N27" s="381">
        <v>1</v>
      </c>
      <c r="O27" s="381">
        <v>1</v>
      </c>
      <c r="P27" s="383">
        <f t="shared" si="0"/>
        <v>5</v>
      </c>
      <c r="Q27" s="384"/>
      <c r="R27" s="384"/>
    </row>
    <row r="28" spans="1:25" ht="27" customHeight="1">
      <c r="B28" s="712" t="s">
        <v>75</v>
      </c>
      <c r="C28" s="713"/>
      <c r="D28" s="713"/>
      <c r="E28" s="714"/>
      <c r="F28" s="493">
        <f t="shared" ref="F28:O28" si="1">SUM(F12:F27)</f>
        <v>24</v>
      </c>
      <c r="G28" s="493">
        <f t="shared" si="1"/>
        <v>24</v>
      </c>
      <c r="H28" s="493">
        <f t="shared" si="1"/>
        <v>22</v>
      </c>
      <c r="I28" s="493">
        <f t="shared" si="1"/>
        <v>22</v>
      </c>
      <c r="J28" s="493">
        <f t="shared" si="1"/>
        <v>21</v>
      </c>
      <c r="K28" s="493">
        <f t="shared" si="1"/>
        <v>21</v>
      </c>
      <c r="L28" s="493">
        <f t="shared" si="1"/>
        <v>19</v>
      </c>
      <c r="M28" s="493">
        <f t="shared" si="1"/>
        <v>19</v>
      </c>
      <c r="N28" s="493">
        <f t="shared" si="1"/>
        <v>17</v>
      </c>
      <c r="O28" s="493">
        <f t="shared" si="1"/>
        <v>17</v>
      </c>
      <c r="P28" s="494">
        <f t="shared" si="0"/>
        <v>103</v>
      </c>
      <c r="Q28" s="384"/>
      <c r="R28" s="384"/>
      <c r="T28" s="368"/>
      <c r="U28" s="391"/>
      <c r="X28" s="391"/>
    </row>
    <row r="29" spans="1:25">
      <c r="B29" s="392" t="s">
        <v>76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4"/>
      <c r="Q29" s="384"/>
      <c r="R29" s="384"/>
      <c r="T29" s="368"/>
      <c r="X29" s="391"/>
    </row>
    <row r="30" spans="1:25">
      <c r="B30" s="395">
        <v>1</v>
      </c>
      <c r="C30" s="385" t="s">
        <v>24</v>
      </c>
      <c r="D30" s="386" t="s">
        <v>53</v>
      </c>
      <c r="E30" s="434"/>
      <c r="F30" s="396"/>
      <c r="G30" s="396"/>
      <c r="H30" s="396"/>
      <c r="I30" s="396"/>
      <c r="J30" s="396">
        <v>1</v>
      </c>
      <c r="K30" s="396">
        <v>1</v>
      </c>
      <c r="L30" s="396">
        <v>1</v>
      </c>
      <c r="M30" s="396">
        <v>1</v>
      </c>
      <c r="N30" s="396"/>
      <c r="O30" s="396"/>
      <c r="P30" s="383">
        <f t="shared" ref="P30:P49" si="2">SUM(F30:O30)/2</f>
        <v>2</v>
      </c>
      <c r="Q30" s="384"/>
      <c r="R30" s="384"/>
      <c r="V30" s="391"/>
      <c r="W30" s="391"/>
      <c r="X30" s="391"/>
    </row>
    <row r="31" spans="1:25">
      <c r="B31" s="397">
        <v>2</v>
      </c>
      <c r="C31" s="385" t="s">
        <v>39</v>
      </c>
      <c r="D31" s="385"/>
      <c r="E31" s="434"/>
      <c r="F31" s="396">
        <v>1</v>
      </c>
      <c r="G31" s="396">
        <v>1</v>
      </c>
      <c r="H31" s="396">
        <v>1</v>
      </c>
      <c r="I31" s="396">
        <v>1</v>
      </c>
      <c r="J31" s="396">
        <v>1</v>
      </c>
      <c r="K31" s="396">
        <v>1</v>
      </c>
      <c r="L31" s="396">
        <v>1</v>
      </c>
      <c r="M31" s="396">
        <v>1</v>
      </c>
      <c r="N31" s="396">
        <v>2</v>
      </c>
      <c r="O31" s="396">
        <v>2</v>
      </c>
      <c r="P31" s="383">
        <f t="shared" si="2"/>
        <v>6</v>
      </c>
      <c r="S31" s="384"/>
      <c r="W31" s="391"/>
      <c r="X31" s="391"/>
    </row>
    <row r="32" spans="1:25" ht="15" customHeight="1">
      <c r="B32" s="721" t="s">
        <v>82</v>
      </c>
      <c r="C32" s="721"/>
      <c r="D32" s="721"/>
      <c r="E32" s="721"/>
      <c r="F32" s="398">
        <f>SUM(F30:F31)</f>
        <v>1</v>
      </c>
      <c r="G32" s="398">
        <f t="shared" ref="G32:O32" si="3">SUM(G30:G31)</f>
        <v>1</v>
      </c>
      <c r="H32" s="398">
        <f t="shared" si="3"/>
        <v>1</v>
      </c>
      <c r="I32" s="398">
        <f t="shared" si="3"/>
        <v>1</v>
      </c>
      <c r="J32" s="398">
        <f t="shared" si="3"/>
        <v>2</v>
      </c>
      <c r="K32" s="398">
        <f t="shared" si="3"/>
        <v>2</v>
      </c>
      <c r="L32" s="398">
        <f t="shared" si="3"/>
        <v>2</v>
      </c>
      <c r="M32" s="398">
        <f t="shared" si="3"/>
        <v>2</v>
      </c>
      <c r="N32" s="398">
        <f t="shared" si="3"/>
        <v>2</v>
      </c>
      <c r="O32" s="398">
        <f t="shared" si="3"/>
        <v>2</v>
      </c>
      <c r="P32" s="398">
        <f t="shared" si="2"/>
        <v>8</v>
      </c>
      <c r="R32" s="495"/>
      <c r="S32" s="495"/>
      <c r="T32" s="495"/>
      <c r="U32" s="495"/>
      <c r="V32" s="495"/>
      <c r="W32" s="391"/>
      <c r="X32" s="391"/>
    </row>
    <row r="33" spans="1:26">
      <c r="A33" s="399"/>
      <c r="B33" s="722">
        <v>17</v>
      </c>
      <c r="C33" s="723" t="s">
        <v>83</v>
      </c>
      <c r="D33" s="723"/>
      <c r="E33" s="192" t="s">
        <v>27</v>
      </c>
      <c r="F33" s="401"/>
      <c r="G33" s="401"/>
      <c r="H33" s="402"/>
      <c r="I33" s="402"/>
      <c r="J33" s="401">
        <v>1</v>
      </c>
      <c r="K33" s="401">
        <v>1</v>
      </c>
      <c r="L33" s="402"/>
      <c r="M33" s="402"/>
      <c r="N33" s="401"/>
      <c r="O33" s="401"/>
      <c r="P33" s="383">
        <f t="shared" si="2"/>
        <v>1</v>
      </c>
      <c r="R33" s="495"/>
      <c r="S33" s="495"/>
      <c r="T33" s="495"/>
      <c r="U33" s="495"/>
      <c r="V33" s="495"/>
    </row>
    <row r="34" spans="1:26">
      <c r="A34" s="399">
        <f>LEN(C33)</f>
        <v>19</v>
      </c>
      <c r="B34" s="722"/>
      <c r="C34" s="723"/>
      <c r="D34" s="723"/>
      <c r="E34" s="192" t="s">
        <v>250</v>
      </c>
      <c r="F34" s="401"/>
      <c r="G34" s="401"/>
      <c r="H34" s="402"/>
      <c r="I34" s="402"/>
      <c r="J34" s="401"/>
      <c r="K34" s="401"/>
      <c r="L34" s="402">
        <v>2</v>
      </c>
      <c r="M34" s="402">
        <v>2</v>
      </c>
      <c r="N34" s="401"/>
      <c r="O34" s="401"/>
      <c r="P34" s="383">
        <f t="shared" si="2"/>
        <v>2</v>
      </c>
      <c r="R34" s="495"/>
      <c r="S34" s="495"/>
      <c r="T34" s="495"/>
      <c r="U34" s="495"/>
      <c r="V34" s="495"/>
      <c r="W34" s="388"/>
      <c r="X34" s="388"/>
      <c r="Y34" s="388"/>
      <c r="Z34" s="388"/>
    </row>
    <row r="35" spans="1:26">
      <c r="A35" s="399">
        <f t="shared" ref="A35:A36" si="4">LEN(C34)</f>
        <v>0</v>
      </c>
      <c r="B35" s="722">
        <v>18</v>
      </c>
      <c r="C35" s="724" t="s">
        <v>84</v>
      </c>
      <c r="D35" s="724"/>
      <c r="E35" s="192" t="s">
        <v>27</v>
      </c>
      <c r="F35" s="401">
        <v>1</v>
      </c>
      <c r="G35" s="401">
        <v>1</v>
      </c>
      <c r="H35" s="403">
        <v>1</v>
      </c>
      <c r="I35" s="403">
        <v>1</v>
      </c>
      <c r="J35" s="401"/>
      <c r="K35" s="401"/>
      <c r="L35" s="403"/>
      <c r="M35" s="403"/>
      <c r="N35" s="401"/>
      <c r="O35" s="401"/>
      <c r="P35" s="383">
        <f t="shared" si="2"/>
        <v>2</v>
      </c>
      <c r="R35" s="495"/>
      <c r="S35" s="495"/>
      <c r="T35" s="495"/>
      <c r="U35" s="495"/>
      <c r="V35" s="495"/>
    </row>
    <row r="36" spans="1:26">
      <c r="A36" s="399">
        <f t="shared" si="4"/>
        <v>20</v>
      </c>
      <c r="B36" s="722">
        <v>19</v>
      </c>
      <c r="C36" s="724"/>
      <c r="D36" s="724"/>
      <c r="E36" s="192" t="s">
        <v>250</v>
      </c>
      <c r="F36" s="401"/>
      <c r="G36" s="401"/>
      <c r="H36" s="403"/>
      <c r="I36" s="403"/>
      <c r="J36" s="401">
        <v>1</v>
      </c>
      <c r="K36" s="401">
        <v>1</v>
      </c>
      <c r="L36" s="403">
        <v>1</v>
      </c>
      <c r="M36" s="403">
        <v>1</v>
      </c>
      <c r="N36" s="401"/>
      <c r="O36" s="401"/>
      <c r="P36" s="383">
        <f t="shared" si="2"/>
        <v>2</v>
      </c>
      <c r="R36" s="495"/>
      <c r="S36" s="495"/>
      <c r="T36" s="495"/>
      <c r="U36" s="495"/>
      <c r="V36" s="495"/>
    </row>
    <row r="37" spans="1:26">
      <c r="A37" s="399">
        <f>LEN(C37)</f>
        <v>31</v>
      </c>
      <c r="B37" s="400">
        <v>20</v>
      </c>
      <c r="C37" s="720" t="s">
        <v>87</v>
      </c>
      <c r="D37" s="720"/>
      <c r="E37" s="192" t="s">
        <v>27</v>
      </c>
      <c r="F37" s="401"/>
      <c r="G37" s="401"/>
      <c r="H37" s="403">
        <v>3</v>
      </c>
      <c r="I37" s="403">
        <v>3</v>
      </c>
      <c r="J37" s="401"/>
      <c r="K37" s="401"/>
      <c r="L37" s="441"/>
      <c r="M37" s="441"/>
      <c r="N37" s="401"/>
      <c r="O37" s="401"/>
      <c r="P37" s="383">
        <f t="shared" si="2"/>
        <v>3</v>
      </c>
      <c r="R37" s="495"/>
      <c r="S37" s="495"/>
      <c r="T37" s="495"/>
      <c r="U37" s="495"/>
      <c r="V37" s="495"/>
      <c r="W37" s="363">
        <f>SUM(S37,QV4238,S39,S46,S47,S49,S33,S35,S36)</f>
        <v>0</v>
      </c>
      <c r="X37" s="399" t="s">
        <v>252</v>
      </c>
    </row>
    <row r="38" spans="1:26">
      <c r="A38" s="399">
        <f t="shared" ref="A38:A41" si="5">LEN(C38)</f>
        <v>11</v>
      </c>
      <c r="B38" s="400">
        <v>21</v>
      </c>
      <c r="C38" s="720" t="s">
        <v>89</v>
      </c>
      <c r="D38" s="720"/>
      <c r="E38" s="192" t="s">
        <v>27</v>
      </c>
      <c r="F38" s="401">
        <v>3</v>
      </c>
      <c r="G38" s="401">
        <v>3</v>
      </c>
      <c r="H38" s="403"/>
      <c r="I38" s="441"/>
      <c r="J38" s="436"/>
      <c r="K38" s="401"/>
      <c r="L38" s="441"/>
      <c r="M38" s="441"/>
      <c r="N38" s="436"/>
      <c r="O38" s="401"/>
      <c r="P38" s="383">
        <f t="shared" si="2"/>
        <v>3</v>
      </c>
      <c r="R38" s="495"/>
      <c r="S38" s="495"/>
      <c r="T38" s="495"/>
      <c r="U38" s="495"/>
      <c r="V38" s="495"/>
      <c r="W38" s="363">
        <f>SUM(S40,S41,S43,S44,S45,S34)</f>
        <v>0</v>
      </c>
      <c r="X38" s="399" t="s">
        <v>253</v>
      </c>
    </row>
    <row r="39" spans="1:26">
      <c r="A39" s="399">
        <f t="shared" si="5"/>
        <v>33</v>
      </c>
      <c r="B39" s="400">
        <v>22</v>
      </c>
      <c r="C39" s="725" t="s">
        <v>90</v>
      </c>
      <c r="D39" s="725"/>
      <c r="E39" s="192" t="s">
        <v>27</v>
      </c>
      <c r="F39" s="401">
        <v>2</v>
      </c>
      <c r="G39" s="401">
        <v>2</v>
      </c>
      <c r="H39" s="403">
        <v>2</v>
      </c>
      <c r="I39" s="403">
        <v>2</v>
      </c>
      <c r="J39" s="401"/>
      <c r="K39" s="401"/>
      <c r="L39" s="403"/>
      <c r="M39" s="403"/>
      <c r="N39" s="401"/>
      <c r="O39" s="401"/>
      <c r="P39" s="383">
        <f t="shared" si="2"/>
        <v>4</v>
      </c>
      <c r="R39" s="495"/>
      <c r="S39" s="495"/>
      <c r="T39" s="495"/>
      <c r="U39" s="495"/>
      <c r="V39" s="495"/>
      <c r="X39" s="399" t="s">
        <v>252</v>
      </c>
    </row>
    <row r="40" spans="1:26">
      <c r="A40" s="399">
        <f t="shared" si="5"/>
        <v>28</v>
      </c>
      <c r="B40" s="400">
        <v>23</v>
      </c>
      <c r="C40" s="720" t="s">
        <v>255</v>
      </c>
      <c r="D40" s="720"/>
      <c r="E40" s="192" t="s">
        <v>250</v>
      </c>
      <c r="F40" s="436">
        <v>2</v>
      </c>
      <c r="G40" s="436">
        <v>2</v>
      </c>
      <c r="H40" s="403">
        <v>2</v>
      </c>
      <c r="I40" s="403">
        <v>2</v>
      </c>
      <c r="J40" s="401"/>
      <c r="K40" s="401"/>
      <c r="L40" s="403"/>
      <c r="M40" s="403"/>
      <c r="N40" s="401"/>
      <c r="O40" s="401"/>
      <c r="P40" s="383">
        <f t="shared" si="2"/>
        <v>4</v>
      </c>
      <c r="R40" s="495"/>
      <c r="S40" s="495"/>
      <c r="T40" s="495"/>
      <c r="U40" s="495"/>
      <c r="V40" s="495"/>
      <c r="X40" s="399" t="s">
        <v>254</v>
      </c>
    </row>
    <row r="41" spans="1:26">
      <c r="A41" s="399">
        <f t="shared" si="5"/>
        <v>23</v>
      </c>
      <c r="B41" s="400">
        <v>24</v>
      </c>
      <c r="C41" s="720" t="s">
        <v>257</v>
      </c>
      <c r="D41" s="720"/>
      <c r="E41" s="192" t="s">
        <v>250</v>
      </c>
      <c r="F41" s="401"/>
      <c r="G41" s="401"/>
      <c r="H41" s="403">
        <v>1</v>
      </c>
      <c r="I41" s="403">
        <v>1</v>
      </c>
      <c r="J41" s="401">
        <v>2</v>
      </c>
      <c r="K41" s="401">
        <v>2</v>
      </c>
      <c r="L41" s="403">
        <v>2</v>
      </c>
      <c r="M41" s="403">
        <v>2</v>
      </c>
      <c r="N41" s="401"/>
      <c r="O41" s="401"/>
      <c r="P41" s="383">
        <f t="shared" si="2"/>
        <v>5</v>
      </c>
      <c r="R41" s="495"/>
      <c r="S41" s="495"/>
      <c r="T41" s="495"/>
      <c r="U41" s="495"/>
      <c r="V41" s="495"/>
      <c r="X41" s="399" t="s">
        <v>256</v>
      </c>
    </row>
    <row r="42" spans="1:26">
      <c r="A42" s="399"/>
      <c r="B42" s="488" t="s">
        <v>91</v>
      </c>
      <c r="C42" s="489"/>
      <c r="D42" s="490"/>
      <c r="E42" s="390"/>
      <c r="F42" s="390">
        <f t="shared" ref="F42:O42" si="6">SUM(F33:F41)</f>
        <v>8</v>
      </c>
      <c r="G42" s="390">
        <f t="shared" si="6"/>
        <v>8</v>
      </c>
      <c r="H42" s="390">
        <f t="shared" si="6"/>
        <v>9</v>
      </c>
      <c r="I42" s="390">
        <f t="shared" si="6"/>
        <v>9</v>
      </c>
      <c r="J42" s="390">
        <f t="shared" si="6"/>
        <v>4</v>
      </c>
      <c r="K42" s="390">
        <f t="shared" si="6"/>
        <v>4</v>
      </c>
      <c r="L42" s="390">
        <f t="shared" si="6"/>
        <v>5</v>
      </c>
      <c r="M42" s="390">
        <f t="shared" si="6"/>
        <v>5</v>
      </c>
      <c r="N42" s="390">
        <f t="shared" si="6"/>
        <v>0</v>
      </c>
      <c r="O42" s="390">
        <f t="shared" si="6"/>
        <v>0</v>
      </c>
      <c r="P42" s="390">
        <f t="shared" si="2"/>
        <v>26</v>
      </c>
      <c r="R42" s="495"/>
      <c r="S42" s="495"/>
      <c r="T42" s="495"/>
      <c r="U42" s="495"/>
      <c r="V42" s="495"/>
    </row>
    <row r="43" spans="1:26">
      <c r="A43" s="399">
        <f>LEN(C43)</f>
        <v>32</v>
      </c>
      <c r="B43" s="400">
        <v>26</v>
      </c>
      <c r="C43" s="720" t="s">
        <v>259</v>
      </c>
      <c r="D43" s="720"/>
      <c r="E43" s="440" t="s">
        <v>250</v>
      </c>
      <c r="F43" s="401"/>
      <c r="G43" s="401"/>
      <c r="H43" s="403"/>
      <c r="I43" s="403"/>
      <c r="J43" s="401">
        <v>2</v>
      </c>
      <c r="K43" s="401">
        <v>2</v>
      </c>
      <c r="L43" s="403">
        <v>3</v>
      </c>
      <c r="M43" s="403">
        <v>3</v>
      </c>
      <c r="N43" s="401"/>
      <c r="O43" s="401"/>
      <c r="P43" s="383">
        <f t="shared" si="2"/>
        <v>5</v>
      </c>
      <c r="R43" s="495"/>
      <c r="S43" s="495"/>
      <c r="T43" s="495"/>
      <c r="U43" s="495"/>
      <c r="V43" s="495"/>
      <c r="X43" s="399" t="s">
        <v>258</v>
      </c>
    </row>
    <row r="44" spans="1:26">
      <c r="A44" s="399">
        <f t="shared" ref="A44:A50" si="7">LEN(C44)</f>
        <v>29</v>
      </c>
      <c r="B44" s="400">
        <v>27</v>
      </c>
      <c r="C44" s="720" t="s">
        <v>261</v>
      </c>
      <c r="D44" s="720"/>
      <c r="E44" s="440" t="s">
        <v>250</v>
      </c>
      <c r="F44" s="401"/>
      <c r="G44" s="401"/>
      <c r="H44" s="403"/>
      <c r="I44" s="403"/>
      <c r="J44" s="401"/>
      <c r="K44" s="401"/>
      <c r="L44" s="403">
        <v>3</v>
      </c>
      <c r="M44" s="403">
        <v>3</v>
      </c>
      <c r="N44" s="401">
        <v>4</v>
      </c>
      <c r="O44" s="401"/>
      <c r="P44" s="383">
        <f t="shared" si="2"/>
        <v>5</v>
      </c>
      <c r="R44" s="495"/>
      <c r="S44" s="495"/>
      <c r="T44" s="495"/>
      <c r="U44" s="495"/>
      <c r="V44" s="495"/>
      <c r="X44" s="399" t="s">
        <v>260</v>
      </c>
    </row>
    <row r="45" spans="1:26">
      <c r="A45" s="399">
        <f t="shared" si="7"/>
        <v>38</v>
      </c>
      <c r="B45" s="400">
        <v>28</v>
      </c>
      <c r="C45" s="720" t="s">
        <v>263</v>
      </c>
      <c r="D45" s="720"/>
      <c r="E45" s="440" t="s">
        <v>250</v>
      </c>
      <c r="F45" s="401"/>
      <c r="G45" s="401"/>
      <c r="H45" s="403"/>
      <c r="I45" s="403"/>
      <c r="J45" s="401">
        <v>2</v>
      </c>
      <c r="K45" s="401">
        <v>2</v>
      </c>
      <c r="L45" s="403">
        <v>2</v>
      </c>
      <c r="M45" s="403">
        <v>2</v>
      </c>
      <c r="N45" s="401">
        <v>3</v>
      </c>
      <c r="O45" s="435"/>
      <c r="P45" s="383">
        <f t="shared" si="2"/>
        <v>5.5</v>
      </c>
      <c r="R45" s="495"/>
      <c r="S45" s="495"/>
      <c r="T45" s="495"/>
      <c r="U45" s="495"/>
      <c r="V45" s="495"/>
      <c r="X45" s="399" t="s">
        <v>262</v>
      </c>
    </row>
    <row r="46" spans="1:26">
      <c r="A46" s="399">
        <f t="shared" si="7"/>
        <v>43</v>
      </c>
      <c r="B46" s="400">
        <v>29</v>
      </c>
      <c r="C46" s="738" t="s">
        <v>95</v>
      </c>
      <c r="D46" s="738"/>
      <c r="E46" s="440" t="s">
        <v>27</v>
      </c>
      <c r="F46" s="436"/>
      <c r="G46" s="401"/>
      <c r="H46" s="403">
        <v>2</v>
      </c>
      <c r="I46" s="437">
        <v>2</v>
      </c>
      <c r="J46" s="435">
        <v>4</v>
      </c>
      <c r="K46" s="435">
        <v>4</v>
      </c>
      <c r="L46" s="438"/>
      <c r="M46" s="438"/>
      <c r="N46" s="435"/>
      <c r="O46" s="436"/>
      <c r="P46" s="383">
        <f t="shared" si="2"/>
        <v>6</v>
      </c>
      <c r="R46" s="495"/>
      <c r="S46" s="495"/>
      <c r="T46" s="495"/>
      <c r="U46" s="495"/>
      <c r="V46" s="495"/>
      <c r="X46" s="399" t="s">
        <v>264</v>
      </c>
    </row>
    <row r="47" spans="1:26">
      <c r="A47" s="399">
        <f t="shared" si="7"/>
        <v>20</v>
      </c>
      <c r="B47" s="400">
        <v>30</v>
      </c>
      <c r="C47" s="738" t="s">
        <v>96</v>
      </c>
      <c r="D47" s="738"/>
      <c r="E47" s="440" t="s">
        <v>27</v>
      </c>
      <c r="F47" s="436">
        <v>3</v>
      </c>
      <c r="G47" s="436">
        <v>3</v>
      </c>
      <c r="H47" s="437">
        <v>2</v>
      </c>
      <c r="I47" s="437">
        <v>2</v>
      </c>
      <c r="J47" s="439"/>
      <c r="K47" s="436"/>
      <c r="L47" s="438"/>
      <c r="M47" s="438"/>
      <c r="N47" s="435"/>
      <c r="O47" s="436"/>
      <c r="P47" s="383">
        <f t="shared" si="2"/>
        <v>5</v>
      </c>
      <c r="R47" s="495"/>
      <c r="S47" s="495"/>
      <c r="T47" s="495"/>
      <c r="U47" s="495"/>
      <c r="V47" s="495"/>
      <c r="X47" s="399" t="s">
        <v>265</v>
      </c>
    </row>
    <row r="48" spans="1:26">
      <c r="A48" s="399"/>
      <c r="B48" s="628">
        <v>31</v>
      </c>
      <c r="C48" s="742" t="s">
        <v>337</v>
      </c>
      <c r="D48" s="743"/>
      <c r="E48" s="637" t="s">
        <v>354</v>
      </c>
      <c r="F48" s="638"/>
      <c r="G48" s="638"/>
      <c r="H48" s="638"/>
      <c r="I48" s="638"/>
      <c r="J48" s="638"/>
      <c r="K48" s="638"/>
      <c r="L48" s="638"/>
      <c r="M48" s="638"/>
      <c r="N48" s="638"/>
      <c r="O48" s="639">
        <v>3</v>
      </c>
      <c r="P48" s="21">
        <f t="shared" si="2"/>
        <v>1.5</v>
      </c>
      <c r="R48" s="495"/>
      <c r="S48" s="495"/>
      <c r="T48" s="495"/>
      <c r="U48" s="495"/>
      <c r="V48" s="495"/>
      <c r="X48" s="399"/>
    </row>
    <row r="49" spans="1:25">
      <c r="A49" s="399">
        <f t="shared" si="7"/>
        <v>40</v>
      </c>
      <c r="B49" s="400">
        <v>32</v>
      </c>
      <c r="C49" s="739" t="s">
        <v>338</v>
      </c>
      <c r="D49" s="740"/>
      <c r="E49" s="637" t="s">
        <v>354</v>
      </c>
      <c r="F49" s="638"/>
      <c r="G49" s="638"/>
      <c r="H49" s="638"/>
      <c r="I49" s="638"/>
      <c r="J49" s="638"/>
      <c r="K49" s="638"/>
      <c r="L49" s="638"/>
      <c r="M49" s="638"/>
      <c r="N49" s="638"/>
      <c r="O49" s="189">
        <v>4</v>
      </c>
      <c r="P49" s="21">
        <f t="shared" si="2"/>
        <v>2</v>
      </c>
      <c r="R49" s="495"/>
      <c r="S49" s="495"/>
      <c r="T49" s="495"/>
      <c r="U49" s="495"/>
      <c r="V49" s="495"/>
      <c r="X49" s="399" t="s">
        <v>266</v>
      </c>
    </row>
    <row r="50" spans="1:25">
      <c r="A50" s="399">
        <f t="shared" si="7"/>
        <v>17</v>
      </c>
      <c r="B50" s="727">
        <v>33</v>
      </c>
      <c r="C50" s="741" t="s">
        <v>97</v>
      </c>
      <c r="D50" s="741"/>
      <c r="E50" s="440" t="s">
        <v>250</v>
      </c>
      <c r="F50" s="405"/>
      <c r="G50" s="405"/>
      <c r="H50" s="405"/>
      <c r="I50" s="405"/>
      <c r="J50" s="405"/>
      <c r="K50" s="405"/>
      <c r="L50" s="405"/>
      <c r="M50" s="405" t="s">
        <v>98</v>
      </c>
      <c r="N50" s="405"/>
      <c r="O50" s="405"/>
      <c r="P50" s="405"/>
      <c r="Q50" s="384"/>
      <c r="R50" s="495"/>
      <c r="S50" s="495"/>
      <c r="T50" s="495"/>
      <c r="U50" s="495"/>
      <c r="V50" s="495"/>
    </row>
    <row r="51" spans="1:25">
      <c r="A51" s="399"/>
      <c r="B51" s="728"/>
      <c r="C51" s="741"/>
      <c r="D51" s="741"/>
      <c r="E51" s="440" t="s">
        <v>27</v>
      </c>
      <c r="F51" s="405"/>
      <c r="G51" s="405"/>
      <c r="H51" s="405"/>
      <c r="I51" s="405"/>
      <c r="J51" s="405"/>
      <c r="K51" s="405" t="s">
        <v>98</v>
      </c>
      <c r="L51" s="405"/>
      <c r="M51" s="405"/>
      <c r="N51" s="405"/>
      <c r="O51" s="405"/>
      <c r="P51" s="396"/>
      <c r="Q51" s="384"/>
      <c r="R51" s="495"/>
      <c r="S51" s="495"/>
      <c r="T51" s="495"/>
      <c r="U51" s="495"/>
      <c r="V51" s="495"/>
    </row>
    <row r="52" spans="1:25">
      <c r="B52" s="406" t="s">
        <v>99</v>
      </c>
      <c r="C52" s="407"/>
      <c r="D52" s="404"/>
      <c r="E52" s="404"/>
      <c r="F52" s="408">
        <f t="shared" ref="F52:O52" si="8">SUM(F43:F49)</f>
        <v>3</v>
      </c>
      <c r="G52" s="408">
        <f t="shared" si="8"/>
        <v>3</v>
      </c>
      <c r="H52" s="408">
        <f t="shared" si="8"/>
        <v>4</v>
      </c>
      <c r="I52" s="408">
        <f t="shared" si="8"/>
        <v>4</v>
      </c>
      <c r="J52" s="408">
        <f t="shared" si="8"/>
        <v>8</v>
      </c>
      <c r="K52" s="408">
        <f t="shared" si="8"/>
        <v>8</v>
      </c>
      <c r="L52" s="408">
        <f t="shared" si="8"/>
        <v>8</v>
      </c>
      <c r="M52" s="408">
        <f t="shared" si="8"/>
        <v>8</v>
      </c>
      <c r="N52" s="408">
        <f t="shared" si="8"/>
        <v>7</v>
      </c>
      <c r="O52" s="408">
        <f t="shared" si="8"/>
        <v>7</v>
      </c>
      <c r="P52" s="390">
        <f>SUM(F52:O52)/2</f>
        <v>30</v>
      </c>
      <c r="Q52" s="384"/>
      <c r="R52" s="495"/>
      <c r="S52" s="495"/>
      <c r="T52" s="495"/>
      <c r="U52" s="495"/>
      <c r="V52" s="495"/>
    </row>
    <row r="53" spans="1:25">
      <c r="B53" s="409" t="s">
        <v>107</v>
      </c>
      <c r="C53" s="410"/>
      <c r="D53" s="411"/>
      <c r="E53" s="411"/>
      <c r="F53" s="412">
        <f t="shared" ref="F53:O53" si="9">SUM(F52,F42)</f>
        <v>11</v>
      </c>
      <c r="G53" s="412">
        <f t="shared" si="9"/>
        <v>11</v>
      </c>
      <c r="H53" s="412">
        <f t="shared" si="9"/>
        <v>13</v>
      </c>
      <c r="I53" s="412">
        <f t="shared" si="9"/>
        <v>13</v>
      </c>
      <c r="J53" s="412">
        <f t="shared" si="9"/>
        <v>12</v>
      </c>
      <c r="K53" s="412">
        <f t="shared" si="9"/>
        <v>12</v>
      </c>
      <c r="L53" s="412">
        <f t="shared" si="9"/>
        <v>13</v>
      </c>
      <c r="M53" s="412">
        <f t="shared" si="9"/>
        <v>13</v>
      </c>
      <c r="N53" s="412">
        <f t="shared" si="9"/>
        <v>7</v>
      </c>
      <c r="O53" s="412">
        <f t="shared" si="9"/>
        <v>7</v>
      </c>
      <c r="P53" s="413">
        <f>SUM(F53:O53)/2</f>
        <v>56</v>
      </c>
      <c r="Q53" s="384"/>
      <c r="R53" s="384"/>
    </row>
    <row r="54" spans="1:25">
      <c r="B54" s="726" t="s">
        <v>113</v>
      </c>
      <c r="C54" s="726"/>
      <c r="D54" s="726"/>
      <c r="E54" s="726"/>
      <c r="F54" s="414">
        <v>11</v>
      </c>
      <c r="G54" s="414">
        <v>11</v>
      </c>
      <c r="H54" s="415">
        <v>13</v>
      </c>
      <c r="I54" s="415">
        <v>13</v>
      </c>
      <c r="J54" s="415">
        <v>12</v>
      </c>
      <c r="K54" s="415">
        <v>12</v>
      </c>
      <c r="L54" s="415">
        <v>13</v>
      </c>
      <c r="M54" s="415">
        <v>13</v>
      </c>
      <c r="N54" s="416">
        <v>7</v>
      </c>
      <c r="O54" s="417">
        <v>7</v>
      </c>
      <c r="P54" s="418">
        <f>SUM(F54:O54)/2</f>
        <v>56</v>
      </c>
      <c r="Q54" s="384"/>
      <c r="R54" s="384"/>
    </row>
    <row r="55" spans="1:25">
      <c r="A55" s="365"/>
      <c r="B55" s="729" t="s">
        <v>115</v>
      </c>
      <c r="C55" s="729"/>
      <c r="D55" s="729"/>
      <c r="E55" s="729"/>
      <c r="F55" s="419"/>
      <c r="G55" s="419"/>
      <c r="H55" s="419"/>
      <c r="I55" s="419"/>
      <c r="J55" s="419"/>
      <c r="K55" s="419" t="s">
        <v>27</v>
      </c>
      <c r="L55" s="419"/>
      <c r="M55" s="419"/>
      <c r="N55" s="419" t="s">
        <v>250</v>
      </c>
      <c r="O55" s="419"/>
      <c r="P55" s="420">
        <v>2</v>
      </c>
      <c r="Q55" s="384"/>
      <c r="R55" s="384"/>
    </row>
    <row r="56" spans="1:25" ht="30.75" customHeight="1">
      <c r="B56" s="731" t="s">
        <v>59</v>
      </c>
      <c r="C56" s="732"/>
      <c r="D56" s="732"/>
      <c r="E56" s="733"/>
      <c r="F56" s="496">
        <f>F53+F28+F32</f>
        <v>36</v>
      </c>
      <c r="G56" s="496">
        <f t="shared" ref="G56:O56" si="10">G53+G28+G32</f>
        <v>36</v>
      </c>
      <c r="H56" s="496">
        <f t="shared" si="10"/>
        <v>36</v>
      </c>
      <c r="I56" s="496">
        <f t="shared" si="10"/>
        <v>36</v>
      </c>
      <c r="J56" s="496">
        <f t="shared" si="10"/>
        <v>35</v>
      </c>
      <c r="K56" s="496">
        <f t="shared" si="10"/>
        <v>35</v>
      </c>
      <c r="L56" s="496">
        <f t="shared" si="10"/>
        <v>34</v>
      </c>
      <c r="M56" s="496">
        <f t="shared" si="10"/>
        <v>34</v>
      </c>
      <c r="N56" s="496">
        <f t="shared" si="10"/>
        <v>26</v>
      </c>
      <c r="O56" s="496">
        <f t="shared" si="10"/>
        <v>26</v>
      </c>
      <c r="P56" s="501">
        <f>SUM(F56:O56)/2</f>
        <v>167</v>
      </c>
      <c r="Q56" s="384"/>
      <c r="R56" s="384"/>
      <c r="S56" s="491">
        <f>(P52/P53)*100</f>
        <v>53.571428571428569</v>
      </c>
      <c r="T56" s="363" t="s">
        <v>111</v>
      </c>
    </row>
    <row r="57" spans="1:25" ht="25.05" customHeight="1">
      <c r="B57" s="734"/>
      <c r="C57" s="735" t="s">
        <v>303</v>
      </c>
      <c r="D57" s="730" t="s">
        <v>117</v>
      </c>
      <c r="E57" s="730"/>
      <c r="F57" s="422">
        <v>1</v>
      </c>
      <c r="G57" s="423">
        <v>1</v>
      </c>
      <c r="H57" s="423">
        <v>1</v>
      </c>
      <c r="I57" s="423">
        <v>1</v>
      </c>
      <c r="J57" s="423"/>
      <c r="K57" s="423"/>
      <c r="L57" s="423"/>
      <c r="M57" s="423"/>
      <c r="N57" s="423">
        <v>2</v>
      </c>
      <c r="O57" s="423">
        <v>2</v>
      </c>
      <c r="P57" s="750">
        <f>SUM(F57:O58)/2</f>
        <v>4</v>
      </c>
      <c r="Q57" s="384"/>
      <c r="R57" s="384"/>
      <c r="S57" s="365"/>
      <c r="T57" s="365"/>
    </row>
    <row r="58" spans="1:25" ht="13.5" customHeight="1">
      <c r="B58" s="734"/>
      <c r="C58" s="736"/>
      <c r="D58" s="737" t="s">
        <v>39</v>
      </c>
      <c r="E58" s="737"/>
      <c r="F58" s="617"/>
      <c r="G58" s="618"/>
      <c r="H58" s="618"/>
      <c r="I58" s="618"/>
      <c r="J58" s="618"/>
      <c r="K58" s="618"/>
      <c r="L58" s="618"/>
      <c r="M58" s="618"/>
      <c r="N58" s="618"/>
      <c r="O58" s="618"/>
      <c r="P58" s="751"/>
      <c r="Q58" s="384"/>
      <c r="R58" s="384"/>
      <c r="S58" s="365"/>
      <c r="T58" s="365"/>
    </row>
    <row r="59" spans="1:25">
      <c r="B59" s="397">
        <v>1</v>
      </c>
      <c r="C59" s="745" t="s">
        <v>118</v>
      </c>
      <c r="D59" s="745"/>
      <c r="E59" s="745"/>
      <c r="F59" s="424">
        <v>2</v>
      </c>
      <c r="G59" s="424">
        <v>2</v>
      </c>
      <c r="H59" s="424">
        <v>2</v>
      </c>
      <c r="I59" s="424">
        <v>2</v>
      </c>
      <c r="J59" s="424">
        <v>2</v>
      </c>
      <c r="K59" s="424">
        <v>2</v>
      </c>
      <c r="L59" s="424">
        <v>2</v>
      </c>
      <c r="M59" s="424">
        <v>2</v>
      </c>
      <c r="N59" s="424">
        <v>2</v>
      </c>
      <c r="O59" s="424">
        <v>2</v>
      </c>
      <c r="P59" s="425" t="s">
        <v>119</v>
      </c>
      <c r="Q59" s="365"/>
      <c r="R59" s="365"/>
    </row>
    <row r="60" spans="1:25">
      <c r="B60" s="397">
        <v>2</v>
      </c>
      <c r="C60" s="745" t="s">
        <v>120</v>
      </c>
      <c r="D60" s="745"/>
      <c r="E60" s="745"/>
      <c r="F60" s="424">
        <v>0.5</v>
      </c>
      <c r="G60" s="424"/>
      <c r="H60" s="424">
        <v>0.5</v>
      </c>
      <c r="I60" s="424"/>
      <c r="J60" s="424">
        <v>0.5</v>
      </c>
      <c r="K60" s="424"/>
      <c r="L60" s="424"/>
      <c r="M60" s="426"/>
      <c r="N60" s="427"/>
      <c r="O60" s="427"/>
      <c r="P60" s="425" t="s">
        <v>119</v>
      </c>
      <c r="Q60" s="365"/>
      <c r="R60" s="365"/>
      <c r="U60" s="365"/>
    </row>
    <row r="61" spans="1:25">
      <c r="B61" s="397">
        <v>3</v>
      </c>
      <c r="C61" s="745" t="s">
        <v>121</v>
      </c>
      <c r="D61" s="745"/>
      <c r="E61" s="745"/>
      <c r="F61" s="424"/>
      <c r="G61" s="424"/>
      <c r="H61" s="424"/>
      <c r="I61" s="424"/>
      <c r="J61" s="424"/>
      <c r="K61" s="424"/>
      <c r="L61" s="424"/>
      <c r="M61" s="426"/>
      <c r="N61" s="427"/>
      <c r="O61" s="427"/>
      <c r="P61" s="425" t="s">
        <v>119</v>
      </c>
      <c r="Q61" s="365"/>
      <c r="R61" s="365"/>
      <c r="V61" s="365"/>
      <c r="W61" s="365"/>
      <c r="X61" s="365"/>
      <c r="Y61" s="365"/>
    </row>
    <row r="62" spans="1:25">
      <c r="B62" s="397">
        <v>4</v>
      </c>
      <c r="C62" s="745" t="s">
        <v>269</v>
      </c>
      <c r="D62" s="745"/>
      <c r="E62" s="745"/>
      <c r="F62" s="424"/>
      <c r="G62" s="424"/>
      <c r="H62" s="424"/>
      <c r="I62" s="424"/>
      <c r="J62" s="424"/>
      <c r="K62" s="424"/>
      <c r="L62" s="424"/>
      <c r="M62" s="426"/>
      <c r="N62" s="427"/>
      <c r="O62" s="427"/>
      <c r="P62" s="425" t="s">
        <v>119</v>
      </c>
      <c r="Q62" s="365"/>
      <c r="R62" s="365"/>
    </row>
    <row r="63" spans="1:25">
      <c r="B63" s="397">
        <v>5</v>
      </c>
      <c r="C63" s="745" t="s">
        <v>123</v>
      </c>
      <c r="D63" s="745"/>
      <c r="E63" s="745"/>
      <c r="F63" s="424"/>
      <c r="G63" s="424"/>
      <c r="H63" s="424"/>
      <c r="I63" s="424"/>
      <c r="J63" s="424"/>
      <c r="K63" s="424"/>
      <c r="L63" s="424"/>
      <c r="M63" s="426"/>
      <c r="N63" s="427"/>
      <c r="O63" s="427"/>
      <c r="P63" s="425" t="s">
        <v>119</v>
      </c>
      <c r="Q63" s="365"/>
      <c r="R63" s="365"/>
    </row>
    <row r="64" spans="1:25">
      <c r="B64" s="397">
        <v>6</v>
      </c>
      <c r="C64" s="745" t="s">
        <v>124</v>
      </c>
      <c r="D64" s="745"/>
      <c r="E64" s="745"/>
      <c r="F64" s="424"/>
      <c r="G64" s="424"/>
      <c r="H64" s="424"/>
      <c r="I64" s="424"/>
      <c r="J64" s="424"/>
      <c r="K64" s="424"/>
      <c r="L64" s="424"/>
      <c r="M64" s="426"/>
      <c r="N64" s="427"/>
      <c r="O64" s="427"/>
      <c r="P64" s="425" t="s">
        <v>119</v>
      </c>
      <c r="Q64" s="365"/>
      <c r="R64" s="365"/>
    </row>
    <row r="65" spans="1:25">
      <c r="B65" s="397">
        <v>7</v>
      </c>
      <c r="C65" s="745" t="s">
        <v>125</v>
      </c>
      <c r="D65" s="745"/>
      <c r="E65" s="745"/>
      <c r="F65" s="424"/>
      <c r="G65" s="424"/>
      <c r="H65" s="424"/>
      <c r="I65" s="424"/>
      <c r="J65" s="424"/>
      <c r="K65" s="424"/>
      <c r="L65" s="424"/>
      <c r="M65" s="426"/>
      <c r="N65" s="427"/>
      <c r="O65" s="427"/>
      <c r="P65" s="425" t="s">
        <v>119</v>
      </c>
      <c r="Q65" s="442"/>
      <c r="R65" s="442"/>
    </row>
    <row r="66" spans="1:25">
      <c r="B66" s="397">
        <v>8</v>
      </c>
      <c r="C66" s="745" t="s">
        <v>126</v>
      </c>
      <c r="D66" s="745"/>
      <c r="E66" s="745"/>
      <c r="F66" s="424"/>
      <c r="G66" s="424"/>
      <c r="H66" s="424"/>
      <c r="I66" s="424"/>
      <c r="J66" s="424"/>
      <c r="K66" s="424"/>
      <c r="L66" s="424"/>
      <c r="M66" s="426"/>
      <c r="N66" s="427"/>
      <c r="O66" s="427"/>
      <c r="P66" s="425" t="s">
        <v>119</v>
      </c>
      <c r="Q66" s="365"/>
      <c r="R66" s="365"/>
    </row>
    <row r="67" spans="1:25">
      <c r="B67" s="397">
        <v>9</v>
      </c>
      <c r="C67" s="745" t="s">
        <v>127</v>
      </c>
      <c r="D67" s="745"/>
      <c r="E67" s="745"/>
      <c r="F67" s="424" t="s">
        <v>128</v>
      </c>
      <c r="G67" s="424"/>
      <c r="H67" s="424"/>
      <c r="I67" s="424"/>
      <c r="J67" s="424"/>
      <c r="K67" s="424"/>
      <c r="L67" s="424"/>
      <c r="M67" s="426"/>
      <c r="N67" s="427"/>
      <c r="O67" s="427" t="s">
        <v>128</v>
      </c>
      <c r="P67" s="425" t="s">
        <v>119</v>
      </c>
      <c r="Q67" s="365"/>
      <c r="R67" s="365"/>
    </row>
    <row r="68" spans="1:25">
      <c r="A68" s="428"/>
      <c r="B68" s="397">
        <v>10</v>
      </c>
      <c r="C68" s="745" t="s">
        <v>130</v>
      </c>
      <c r="D68" s="745"/>
      <c r="E68" s="745"/>
      <c r="F68" s="402"/>
      <c r="G68" s="402"/>
      <c r="H68" s="402"/>
      <c r="I68" s="402"/>
      <c r="J68" s="402"/>
      <c r="K68" s="402"/>
      <c r="L68" s="402"/>
      <c r="M68" s="429"/>
      <c r="N68" s="430"/>
      <c r="O68" s="430"/>
      <c r="P68" s="431" t="s">
        <v>119</v>
      </c>
      <c r="Q68" s="428"/>
      <c r="R68" s="428"/>
    </row>
    <row r="69" spans="1:25">
      <c r="A69" s="428"/>
      <c r="B69" s="746" t="s">
        <v>131</v>
      </c>
      <c r="C69" s="746"/>
      <c r="D69" s="746"/>
      <c r="E69" s="746"/>
      <c r="F69" s="421">
        <f t="shared" ref="F69:O69" si="11">SUM(F57:F68)</f>
        <v>3.5</v>
      </c>
      <c r="G69" s="421">
        <f t="shared" si="11"/>
        <v>3</v>
      </c>
      <c r="H69" s="421">
        <f t="shared" si="11"/>
        <v>3.5</v>
      </c>
      <c r="I69" s="421">
        <f t="shared" si="11"/>
        <v>3</v>
      </c>
      <c r="J69" s="421">
        <f t="shared" si="11"/>
        <v>2.5</v>
      </c>
      <c r="K69" s="421">
        <f t="shared" si="11"/>
        <v>2</v>
      </c>
      <c r="L69" s="421">
        <f t="shared" si="11"/>
        <v>2</v>
      </c>
      <c r="M69" s="421">
        <f t="shared" si="11"/>
        <v>2</v>
      </c>
      <c r="N69" s="421">
        <f t="shared" si="11"/>
        <v>4</v>
      </c>
      <c r="O69" s="421">
        <f t="shared" si="11"/>
        <v>4</v>
      </c>
      <c r="P69" s="421">
        <f>SUM(F69:O69)</f>
        <v>29.5</v>
      </c>
      <c r="Q69" s="428"/>
      <c r="R69" s="428"/>
    </row>
    <row r="70" spans="1:25">
      <c r="A70" s="428"/>
      <c r="B70" s="432"/>
      <c r="C70" s="744" t="s">
        <v>267</v>
      </c>
      <c r="D70" s="744"/>
      <c r="E70" s="388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28"/>
      <c r="R70" s="428"/>
    </row>
    <row r="71" spans="1:25">
      <c r="B71" s="432"/>
      <c r="C71" s="365" t="s">
        <v>77</v>
      </c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428"/>
      <c r="T71" s="428"/>
    </row>
    <row r="72" spans="1:25">
      <c r="B72" s="388"/>
      <c r="C72" s="388" t="s">
        <v>136</v>
      </c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65"/>
      <c r="R72" s="365"/>
      <c r="S72" s="428"/>
      <c r="T72" s="428"/>
    </row>
    <row r="73" spans="1:25">
      <c r="B73" s="388"/>
      <c r="C73" s="388"/>
      <c r="D73" s="388"/>
      <c r="E73" s="388"/>
      <c r="F73" s="747" t="s">
        <v>78</v>
      </c>
      <c r="G73" s="747"/>
      <c r="H73" s="747"/>
      <c r="I73" s="747"/>
      <c r="J73" s="747"/>
      <c r="K73" s="747"/>
      <c r="L73" s="747"/>
      <c r="M73" s="747"/>
      <c r="N73" s="747"/>
      <c r="O73" s="747"/>
      <c r="P73" s="388"/>
      <c r="Q73" s="365"/>
      <c r="R73" s="365"/>
      <c r="S73" s="428"/>
      <c r="T73" s="428"/>
    </row>
    <row r="74" spans="1:25">
      <c r="B74" s="388"/>
      <c r="C74" s="388"/>
      <c r="D74" s="388"/>
      <c r="E74" s="365"/>
      <c r="F74" s="748">
        <v>36</v>
      </c>
      <c r="G74" s="748"/>
      <c r="H74" s="749">
        <v>36</v>
      </c>
      <c r="I74" s="749"/>
      <c r="J74" s="749">
        <v>35</v>
      </c>
      <c r="K74" s="749"/>
      <c r="L74" s="749">
        <v>34</v>
      </c>
      <c r="M74" s="749"/>
      <c r="N74" s="749">
        <v>26</v>
      </c>
      <c r="O74" s="749"/>
      <c r="P74" s="388"/>
      <c r="Q74" s="365"/>
      <c r="R74" s="365"/>
      <c r="U74" s="428"/>
    </row>
    <row r="75" spans="1:25">
      <c r="C75" s="368"/>
      <c r="D75" s="368"/>
      <c r="E75" s="365"/>
      <c r="Q75" s="365"/>
      <c r="R75" s="365"/>
      <c r="U75" s="428"/>
      <c r="V75" s="428"/>
      <c r="W75" s="428"/>
      <c r="X75" s="428"/>
      <c r="Y75" s="428"/>
    </row>
    <row r="76" spans="1:25">
      <c r="C76" s="365"/>
      <c r="D76" s="365"/>
      <c r="E76" s="365"/>
      <c r="Q76" s="365"/>
      <c r="R76" s="365"/>
      <c r="U76" s="428"/>
      <c r="V76" s="428"/>
      <c r="W76" s="428"/>
      <c r="X76" s="428"/>
      <c r="Y76" s="428"/>
    </row>
    <row r="77" spans="1:25">
      <c r="V77" s="428"/>
      <c r="W77" s="428"/>
      <c r="X77" s="428"/>
      <c r="Y77" s="428"/>
    </row>
    <row r="85" spans="3:18">
      <c r="C85" s="365"/>
      <c r="D85" s="365"/>
      <c r="Q85" s="365"/>
      <c r="R85" s="365"/>
    </row>
    <row r="89" spans="3:18">
      <c r="C89" s="365"/>
      <c r="D89" s="365"/>
      <c r="Q89" s="365"/>
      <c r="R89" s="365"/>
    </row>
    <row r="90" spans="3:18">
      <c r="Q90" s="365"/>
      <c r="R90" s="365"/>
    </row>
    <row r="91" spans="3:18">
      <c r="Q91" s="365"/>
      <c r="R91" s="365"/>
    </row>
    <row r="92" spans="3:18">
      <c r="Q92" s="365"/>
      <c r="R92" s="365"/>
    </row>
    <row r="93" spans="3:18">
      <c r="Q93" s="365"/>
      <c r="R93" s="365"/>
    </row>
    <row r="94" spans="3:18">
      <c r="Q94" s="365"/>
      <c r="R94" s="365"/>
    </row>
    <row r="95" spans="3:18">
      <c r="Q95" s="365"/>
      <c r="R95" s="365"/>
    </row>
    <row r="96" spans="3:18">
      <c r="Q96" s="365"/>
      <c r="R96" s="365"/>
    </row>
    <row r="97" spans="17:18">
      <c r="Q97" s="365"/>
      <c r="R97" s="365"/>
    </row>
    <row r="98" spans="17:18">
      <c r="Q98" s="365"/>
      <c r="R98" s="365"/>
    </row>
    <row r="99" spans="17:18">
      <c r="Q99" s="365"/>
      <c r="R99" s="365"/>
    </row>
    <row r="100" spans="17:18">
      <c r="Q100" s="365"/>
      <c r="R100" s="365"/>
    </row>
    <row r="101" spans="17:18">
      <c r="Q101" s="365"/>
      <c r="R101" s="365"/>
    </row>
    <row r="102" spans="17:18">
      <c r="Q102" s="365"/>
      <c r="R102" s="365"/>
    </row>
    <row r="103" spans="17:18">
      <c r="Q103" s="365"/>
      <c r="R103" s="365"/>
    </row>
    <row r="104" spans="17:18">
      <c r="Q104" s="365"/>
      <c r="R104" s="365"/>
    </row>
    <row r="105" spans="17:18">
      <c r="Q105" s="365"/>
      <c r="R105" s="365"/>
    </row>
    <row r="106" spans="17:18">
      <c r="Q106" s="365"/>
      <c r="R106" s="365"/>
    </row>
    <row r="107" spans="17:18">
      <c r="Q107" s="365"/>
      <c r="R107" s="365"/>
    </row>
    <row r="108" spans="17:18">
      <c r="Q108" s="365"/>
      <c r="R108" s="365"/>
    </row>
    <row r="109" spans="17:18">
      <c r="Q109" s="365"/>
      <c r="R109" s="365"/>
    </row>
    <row r="110" spans="17:18">
      <c r="Q110" s="365"/>
      <c r="R110" s="365"/>
    </row>
    <row r="111" spans="17:18">
      <c r="Q111" s="365"/>
      <c r="R111" s="365"/>
    </row>
    <row r="112" spans="17:18">
      <c r="Q112" s="365"/>
      <c r="R112" s="365"/>
    </row>
    <row r="113" spans="17:18">
      <c r="Q113" s="365"/>
      <c r="R113" s="365"/>
    </row>
    <row r="114" spans="17:18">
      <c r="Q114" s="365"/>
      <c r="R114" s="365"/>
    </row>
    <row r="115" spans="17:18">
      <c r="Q115" s="365"/>
      <c r="R115" s="365"/>
    </row>
    <row r="116" spans="17:18">
      <c r="Q116" s="365"/>
      <c r="R116" s="365"/>
    </row>
    <row r="117" spans="17:18">
      <c r="Q117" s="365"/>
      <c r="R117" s="365"/>
    </row>
    <row r="118" spans="17:18">
      <c r="Q118" s="365"/>
      <c r="R118" s="365"/>
    </row>
    <row r="119" spans="17:18">
      <c r="Q119" s="365"/>
      <c r="R119" s="365"/>
    </row>
    <row r="120" spans="17:18">
      <c r="Q120" s="365"/>
      <c r="R120" s="365"/>
    </row>
    <row r="121" spans="17:18">
      <c r="Q121" s="365"/>
      <c r="R121" s="365"/>
    </row>
    <row r="122" spans="17:18">
      <c r="Q122" s="365"/>
      <c r="R122" s="365"/>
    </row>
    <row r="123" spans="17:18">
      <c r="Q123" s="365"/>
      <c r="R123" s="365"/>
    </row>
    <row r="124" spans="17:18">
      <c r="Q124" s="365"/>
      <c r="R124" s="365"/>
    </row>
    <row r="125" spans="17:18">
      <c r="Q125" s="365"/>
      <c r="R125" s="365"/>
    </row>
    <row r="126" spans="17:18">
      <c r="Q126" s="365"/>
      <c r="R126" s="365"/>
    </row>
    <row r="127" spans="17:18">
      <c r="Q127" s="365"/>
      <c r="R127" s="365"/>
    </row>
    <row r="128" spans="17:18">
      <c r="Q128" s="365"/>
      <c r="R128" s="365"/>
    </row>
    <row r="129" spans="17:18">
      <c r="Q129" s="365"/>
      <c r="R129" s="365"/>
    </row>
    <row r="130" spans="17:18">
      <c r="Q130" s="365"/>
      <c r="R130" s="365"/>
    </row>
    <row r="131" spans="17:18">
      <c r="Q131" s="365"/>
      <c r="R131" s="365"/>
    </row>
    <row r="132" spans="17:18">
      <c r="Q132" s="365"/>
      <c r="R132" s="365"/>
    </row>
    <row r="133" spans="17:18">
      <c r="Q133" s="365"/>
      <c r="R133" s="365"/>
    </row>
    <row r="134" spans="17:18">
      <c r="Q134" s="365"/>
      <c r="R134" s="365"/>
    </row>
    <row r="135" spans="17:18">
      <c r="Q135" s="365"/>
      <c r="R135" s="365"/>
    </row>
    <row r="136" spans="17:18">
      <c r="Q136" s="365"/>
      <c r="R136" s="365"/>
    </row>
    <row r="137" spans="17:18">
      <c r="Q137" s="365"/>
      <c r="R137" s="365"/>
    </row>
    <row r="138" spans="17:18">
      <c r="Q138" s="365"/>
      <c r="R138" s="365"/>
    </row>
    <row r="139" spans="17:18">
      <c r="Q139" s="365"/>
      <c r="R139" s="365"/>
    </row>
    <row r="140" spans="17:18">
      <c r="Q140" s="365"/>
      <c r="R140" s="365"/>
    </row>
    <row r="141" spans="17:18">
      <c r="Q141" s="365"/>
      <c r="R141" s="365"/>
    </row>
    <row r="142" spans="17:18">
      <c r="Q142" s="365"/>
      <c r="R142" s="365"/>
    </row>
    <row r="143" spans="17:18">
      <c r="Q143" s="365"/>
      <c r="R143" s="365"/>
    </row>
    <row r="144" spans="17:18">
      <c r="Q144" s="365"/>
      <c r="R144" s="365"/>
    </row>
    <row r="145" spans="17:18">
      <c r="Q145" s="365"/>
      <c r="R145" s="365"/>
    </row>
    <row r="146" spans="17:18">
      <c r="Q146" s="365"/>
      <c r="R146" s="365"/>
    </row>
    <row r="147" spans="17:18">
      <c r="Q147" s="365"/>
      <c r="R147" s="365"/>
    </row>
    <row r="148" spans="17:18">
      <c r="Q148" s="365"/>
      <c r="R148" s="365"/>
    </row>
    <row r="149" spans="17:18">
      <c r="Q149" s="365"/>
      <c r="R149" s="365"/>
    </row>
    <row r="150" spans="17:18">
      <c r="Q150" s="365"/>
      <c r="R150" s="365"/>
    </row>
    <row r="151" spans="17:18">
      <c r="Q151" s="365"/>
      <c r="R151" s="365"/>
    </row>
    <row r="152" spans="17:18">
      <c r="Q152" s="365"/>
      <c r="R152" s="365"/>
    </row>
    <row r="153" spans="17:18">
      <c r="Q153" s="365"/>
      <c r="R153" s="365"/>
    </row>
    <row r="154" spans="17:18">
      <c r="Q154" s="365"/>
      <c r="R154" s="365"/>
    </row>
    <row r="155" spans="17:18">
      <c r="Q155" s="365"/>
      <c r="R155" s="365"/>
    </row>
    <row r="156" spans="17:18">
      <c r="Q156" s="365"/>
      <c r="R156" s="365"/>
    </row>
    <row r="157" spans="17:18">
      <c r="Q157" s="365"/>
      <c r="R157" s="365"/>
    </row>
    <row r="158" spans="17:18">
      <c r="Q158" s="365"/>
      <c r="R158" s="365"/>
    </row>
    <row r="159" spans="17:18">
      <c r="Q159" s="365"/>
      <c r="R159" s="365"/>
    </row>
    <row r="160" spans="17:18">
      <c r="Q160" s="365"/>
      <c r="R160" s="365"/>
    </row>
    <row r="161" spans="17:18">
      <c r="Q161" s="365"/>
      <c r="R161" s="365"/>
    </row>
    <row r="162" spans="17:18">
      <c r="Q162" s="365"/>
      <c r="R162" s="365"/>
    </row>
    <row r="163" spans="17:18">
      <c r="Q163" s="365"/>
      <c r="R163" s="365"/>
    </row>
    <row r="164" spans="17:18">
      <c r="Q164" s="365"/>
      <c r="R164" s="365"/>
    </row>
    <row r="165" spans="17:18">
      <c r="Q165" s="365"/>
      <c r="R165" s="365"/>
    </row>
    <row r="166" spans="17:18">
      <c r="Q166" s="365"/>
      <c r="R166" s="365"/>
    </row>
    <row r="167" spans="17:18">
      <c r="Q167" s="365"/>
      <c r="R167" s="365"/>
    </row>
    <row r="168" spans="17:18">
      <c r="Q168" s="365"/>
      <c r="R168" s="365"/>
    </row>
    <row r="169" spans="17:18">
      <c r="Q169" s="365"/>
      <c r="R169" s="365"/>
    </row>
    <row r="170" spans="17:18">
      <c r="Q170" s="365"/>
      <c r="R170" s="365"/>
    </row>
    <row r="171" spans="17:18">
      <c r="Q171" s="365"/>
      <c r="R171" s="365"/>
    </row>
    <row r="172" spans="17:18">
      <c r="Q172" s="365"/>
      <c r="R172" s="365"/>
    </row>
    <row r="173" spans="17:18">
      <c r="Q173" s="365"/>
      <c r="R173" s="365"/>
    </row>
    <row r="174" spans="17:18">
      <c r="Q174" s="365"/>
      <c r="R174" s="365"/>
    </row>
    <row r="175" spans="17:18">
      <c r="Q175" s="365"/>
      <c r="R175" s="365"/>
    </row>
    <row r="176" spans="17:18">
      <c r="Q176" s="365"/>
      <c r="R176" s="365"/>
    </row>
    <row r="177" spans="17:18">
      <c r="Q177" s="365"/>
      <c r="R177" s="365"/>
    </row>
    <row r="178" spans="17:18">
      <c r="Q178" s="365"/>
      <c r="R178" s="365"/>
    </row>
    <row r="179" spans="17:18">
      <c r="Q179" s="365"/>
      <c r="R179" s="365"/>
    </row>
    <row r="180" spans="17:18">
      <c r="Q180" s="365"/>
      <c r="R180" s="365"/>
    </row>
    <row r="181" spans="17:18">
      <c r="Q181" s="365"/>
      <c r="R181" s="365"/>
    </row>
    <row r="182" spans="17:18">
      <c r="Q182" s="365"/>
      <c r="R182" s="365"/>
    </row>
    <row r="183" spans="17:18">
      <c r="Q183" s="365"/>
      <c r="R183" s="365"/>
    </row>
    <row r="184" spans="17:18">
      <c r="Q184" s="365"/>
      <c r="R184" s="365"/>
    </row>
    <row r="185" spans="17:18">
      <c r="Q185" s="365"/>
      <c r="R185" s="365"/>
    </row>
    <row r="186" spans="17:18">
      <c r="Q186" s="365"/>
      <c r="R186" s="365"/>
    </row>
    <row r="187" spans="17:18">
      <c r="Q187" s="365"/>
      <c r="R187" s="365"/>
    </row>
    <row r="188" spans="17:18">
      <c r="Q188" s="365"/>
      <c r="R188" s="365"/>
    </row>
    <row r="189" spans="17:18">
      <c r="Q189" s="365"/>
      <c r="R189" s="365"/>
    </row>
    <row r="190" spans="17:18">
      <c r="Q190" s="365"/>
      <c r="R190" s="365"/>
    </row>
    <row r="191" spans="17:18">
      <c r="Q191" s="365"/>
      <c r="R191" s="365"/>
    </row>
    <row r="192" spans="17:18">
      <c r="Q192" s="365"/>
      <c r="R192" s="365"/>
    </row>
    <row r="193" spans="17:18">
      <c r="Q193" s="365"/>
      <c r="R193" s="365"/>
    </row>
    <row r="194" spans="17:18">
      <c r="Q194" s="365"/>
      <c r="R194" s="365"/>
    </row>
    <row r="195" spans="17:18">
      <c r="Q195" s="365"/>
      <c r="R195" s="365"/>
    </row>
    <row r="196" spans="17:18">
      <c r="Q196" s="365"/>
      <c r="R196" s="365"/>
    </row>
    <row r="197" spans="17:18">
      <c r="Q197" s="365"/>
      <c r="R197" s="365"/>
    </row>
    <row r="198" spans="17:18">
      <c r="Q198" s="365"/>
      <c r="R198" s="365"/>
    </row>
    <row r="199" spans="17:18">
      <c r="Q199" s="365"/>
      <c r="R199" s="365"/>
    </row>
    <row r="200" spans="17:18">
      <c r="Q200" s="365"/>
      <c r="R200" s="365"/>
    </row>
    <row r="201" spans="17:18">
      <c r="Q201" s="365"/>
      <c r="R201" s="365"/>
    </row>
    <row r="202" spans="17:18">
      <c r="Q202" s="365"/>
      <c r="R202" s="365"/>
    </row>
    <row r="203" spans="17:18">
      <c r="Q203" s="365"/>
      <c r="R203" s="365"/>
    </row>
    <row r="204" spans="17:18">
      <c r="Q204" s="365"/>
      <c r="R204" s="365"/>
    </row>
    <row r="205" spans="17:18">
      <c r="Q205" s="365"/>
      <c r="R205" s="365"/>
    </row>
    <row r="206" spans="17:18">
      <c r="Q206" s="365"/>
      <c r="R206" s="365"/>
    </row>
    <row r="207" spans="17:18">
      <c r="Q207" s="365"/>
      <c r="R207" s="365"/>
    </row>
    <row r="208" spans="17:18">
      <c r="Q208" s="365"/>
      <c r="R208" s="365"/>
    </row>
    <row r="209" spans="17:18">
      <c r="Q209" s="365"/>
      <c r="R209" s="365"/>
    </row>
    <row r="210" spans="17:18">
      <c r="Q210" s="365"/>
      <c r="R210" s="365"/>
    </row>
    <row r="211" spans="17:18">
      <c r="Q211" s="365"/>
      <c r="R211" s="365"/>
    </row>
    <row r="212" spans="17:18">
      <c r="Q212" s="365"/>
      <c r="R212" s="365"/>
    </row>
    <row r="213" spans="17:18">
      <c r="Q213" s="365"/>
      <c r="R213" s="365"/>
    </row>
    <row r="214" spans="17:18">
      <c r="Q214" s="365"/>
      <c r="R214" s="365"/>
    </row>
    <row r="215" spans="17:18">
      <c r="Q215" s="365"/>
      <c r="R215" s="365"/>
    </row>
    <row r="216" spans="17:18">
      <c r="Q216" s="365"/>
      <c r="R216" s="365"/>
    </row>
    <row r="217" spans="17:18">
      <c r="Q217" s="365"/>
      <c r="R217" s="365"/>
    </row>
    <row r="218" spans="17:18">
      <c r="Q218" s="365"/>
      <c r="R218" s="365"/>
    </row>
    <row r="219" spans="17:18">
      <c r="Q219" s="365"/>
      <c r="R219" s="365"/>
    </row>
    <row r="220" spans="17:18">
      <c r="Q220" s="365"/>
      <c r="R220" s="365"/>
    </row>
    <row r="221" spans="17:18">
      <c r="Q221" s="365"/>
      <c r="R221" s="365"/>
    </row>
    <row r="222" spans="17:18">
      <c r="Q222" s="365"/>
      <c r="R222" s="365"/>
    </row>
    <row r="223" spans="17:18">
      <c r="Q223" s="365"/>
      <c r="R223" s="365"/>
    </row>
    <row r="224" spans="17:18">
      <c r="Q224" s="365"/>
      <c r="R224" s="365"/>
    </row>
    <row r="225" spans="17:18">
      <c r="Q225" s="365"/>
      <c r="R225" s="365"/>
    </row>
    <row r="226" spans="17:18">
      <c r="Q226" s="365"/>
      <c r="R226" s="365"/>
    </row>
    <row r="227" spans="17:18">
      <c r="Q227" s="365"/>
      <c r="R227" s="365"/>
    </row>
    <row r="228" spans="17:18">
      <c r="Q228" s="365"/>
      <c r="R228" s="365"/>
    </row>
    <row r="229" spans="17:18">
      <c r="Q229" s="365"/>
      <c r="R229" s="365"/>
    </row>
    <row r="230" spans="17:18">
      <c r="Q230" s="365"/>
      <c r="R230" s="365"/>
    </row>
    <row r="231" spans="17:18">
      <c r="Q231" s="365"/>
      <c r="R231" s="365"/>
    </row>
    <row r="232" spans="17:18">
      <c r="Q232" s="365"/>
      <c r="R232" s="365"/>
    </row>
    <row r="233" spans="17:18">
      <c r="Q233" s="365"/>
      <c r="R233" s="365"/>
    </row>
    <row r="234" spans="17:18">
      <c r="Q234" s="365"/>
      <c r="R234" s="365"/>
    </row>
    <row r="235" spans="17:18">
      <c r="Q235" s="365"/>
      <c r="R235" s="365"/>
    </row>
    <row r="236" spans="17:18">
      <c r="Q236" s="365"/>
      <c r="R236" s="365"/>
    </row>
    <row r="237" spans="17:18">
      <c r="Q237" s="365"/>
      <c r="R237" s="365"/>
    </row>
    <row r="238" spans="17:18">
      <c r="Q238" s="365"/>
      <c r="R238" s="365"/>
    </row>
    <row r="239" spans="17:18">
      <c r="Q239" s="365"/>
      <c r="R239" s="365"/>
    </row>
    <row r="240" spans="17:18">
      <c r="Q240" s="365"/>
      <c r="R240" s="365"/>
    </row>
    <row r="241" spans="17:18">
      <c r="Q241" s="365"/>
      <c r="R241" s="365"/>
    </row>
    <row r="242" spans="17:18">
      <c r="Q242" s="365"/>
      <c r="R242" s="365"/>
    </row>
    <row r="243" spans="17:18">
      <c r="Q243" s="365"/>
      <c r="R243" s="365"/>
    </row>
    <row r="244" spans="17:18">
      <c r="Q244" s="365"/>
      <c r="R244" s="365"/>
    </row>
    <row r="245" spans="17:18">
      <c r="Q245" s="365"/>
      <c r="R245" s="365"/>
    </row>
    <row r="246" spans="17:18">
      <c r="Q246" s="365"/>
      <c r="R246" s="365"/>
    </row>
    <row r="247" spans="17:18">
      <c r="Q247" s="365"/>
      <c r="R247" s="365"/>
    </row>
    <row r="248" spans="17:18">
      <c r="Q248" s="365"/>
      <c r="R248" s="365"/>
    </row>
    <row r="249" spans="17:18">
      <c r="Q249" s="365"/>
      <c r="R249" s="365"/>
    </row>
    <row r="250" spans="17:18">
      <c r="Q250" s="365"/>
      <c r="R250" s="365"/>
    </row>
    <row r="251" spans="17:18">
      <c r="Q251" s="365"/>
      <c r="R251" s="365"/>
    </row>
    <row r="252" spans="17:18">
      <c r="Q252" s="365"/>
      <c r="R252" s="365"/>
    </row>
    <row r="253" spans="17:18">
      <c r="Q253" s="365"/>
      <c r="R253" s="365"/>
    </row>
    <row r="254" spans="17:18">
      <c r="Q254" s="365"/>
      <c r="R254" s="365"/>
    </row>
    <row r="255" spans="17:18">
      <c r="Q255" s="365"/>
      <c r="R255" s="365"/>
    </row>
    <row r="256" spans="17:18">
      <c r="Q256" s="365"/>
      <c r="R256" s="365"/>
    </row>
    <row r="257" spans="17:18">
      <c r="Q257" s="365"/>
      <c r="R257" s="365"/>
    </row>
    <row r="258" spans="17:18">
      <c r="Q258" s="365"/>
      <c r="R258" s="365"/>
    </row>
    <row r="259" spans="17:18">
      <c r="Q259" s="365"/>
      <c r="R259" s="365"/>
    </row>
    <row r="260" spans="17:18">
      <c r="Q260" s="365"/>
      <c r="R260" s="365"/>
    </row>
    <row r="261" spans="17:18">
      <c r="Q261" s="365"/>
      <c r="R261" s="365"/>
    </row>
    <row r="262" spans="17:18">
      <c r="Q262" s="365"/>
      <c r="R262" s="365"/>
    </row>
    <row r="263" spans="17:18">
      <c r="Q263" s="365"/>
      <c r="R263" s="365"/>
    </row>
    <row r="264" spans="17:18">
      <c r="Q264" s="365"/>
      <c r="R264" s="365"/>
    </row>
    <row r="265" spans="17:18">
      <c r="Q265" s="365"/>
      <c r="R265" s="365"/>
    </row>
    <row r="266" spans="17:18">
      <c r="Q266" s="365"/>
      <c r="R266" s="365"/>
    </row>
    <row r="267" spans="17:18">
      <c r="Q267" s="365"/>
      <c r="R267" s="365"/>
    </row>
    <row r="268" spans="17:18">
      <c r="Q268" s="365"/>
      <c r="R268" s="365"/>
    </row>
    <row r="269" spans="17:18">
      <c r="Q269" s="365"/>
      <c r="R269" s="365"/>
    </row>
    <row r="270" spans="17:18">
      <c r="Q270" s="365"/>
      <c r="R270" s="365"/>
    </row>
    <row r="271" spans="17:18">
      <c r="Q271" s="365"/>
      <c r="R271" s="365"/>
    </row>
    <row r="272" spans="17:18">
      <c r="Q272" s="365"/>
      <c r="R272" s="365"/>
    </row>
    <row r="273" spans="17:18">
      <c r="Q273" s="365"/>
      <c r="R273" s="365"/>
    </row>
    <row r="274" spans="17:18">
      <c r="Q274" s="365"/>
      <c r="R274" s="365"/>
    </row>
    <row r="275" spans="17:18">
      <c r="Q275" s="365"/>
      <c r="R275" s="365"/>
    </row>
    <row r="276" spans="17:18">
      <c r="Q276" s="365"/>
      <c r="R276" s="365"/>
    </row>
    <row r="277" spans="17:18">
      <c r="Q277" s="365"/>
      <c r="R277" s="365"/>
    </row>
    <row r="278" spans="17:18">
      <c r="Q278" s="365"/>
      <c r="R278" s="365"/>
    </row>
  </sheetData>
  <mergeCells count="62">
    <mergeCell ref="Q13:Q14"/>
    <mergeCell ref="Q19:Q22"/>
    <mergeCell ref="F73:O73"/>
    <mergeCell ref="F74:G74"/>
    <mergeCell ref="H74:I74"/>
    <mergeCell ref="J74:K74"/>
    <mergeCell ref="L74:M74"/>
    <mergeCell ref="N74:O74"/>
    <mergeCell ref="P57:P58"/>
    <mergeCell ref="C70:D70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B69:E69"/>
    <mergeCell ref="C45:D45"/>
    <mergeCell ref="C46:D46"/>
    <mergeCell ref="C47:D47"/>
    <mergeCell ref="C49:D49"/>
    <mergeCell ref="C50:D51"/>
    <mergeCell ref="C48:D48"/>
    <mergeCell ref="B54:E54"/>
    <mergeCell ref="B50:B51"/>
    <mergeCell ref="B55:E55"/>
    <mergeCell ref="D57:E57"/>
    <mergeCell ref="B56:E56"/>
    <mergeCell ref="B57:B58"/>
    <mergeCell ref="C57:C58"/>
    <mergeCell ref="D58:E58"/>
    <mergeCell ref="C44:D44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3:D43"/>
    <mergeCell ref="B28:E28"/>
    <mergeCell ref="B10:B11"/>
    <mergeCell ref="C10:D11"/>
    <mergeCell ref="E10:E11"/>
    <mergeCell ref="F10:O10"/>
    <mergeCell ref="N11:O11"/>
    <mergeCell ref="C15:E15"/>
    <mergeCell ref="C24:D24"/>
    <mergeCell ref="X10:Y10"/>
    <mergeCell ref="F11:G11"/>
    <mergeCell ref="H11:I11"/>
    <mergeCell ref="J11:K11"/>
    <mergeCell ref="L11:M11"/>
    <mergeCell ref="T11:V11"/>
    <mergeCell ref="P10:P11"/>
  </mergeCells>
  <conditionalFormatting sqref="E71">
    <cfRule type="cellIs" dxfId="364" priority="6" operator="greaterThan">
      <formula>0</formula>
    </cfRule>
  </conditionalFormatting>
  <conditionalFormatting sqref="J45:N45 I46">
    <cfRule type="cellIs" dxfId="363" priority="7" operator="lessThan">
      <formula>$F$37/2</formula>
    </cfRule>
  </conditionalFormatting>
  <conditionalFormatting sqref="F56:G56">
    <cfRule type="cellIs" dxfId="362" priority="5" operator="notEqual">
      <formula>$F$74</formula>
    </cfRule>
  </conditionalFormatting>
  <conditionalFormatting sqref="H56:I56">
    <cfRule type="cellIs" dxfId="361" priority="4" operator="notEqual">
      <formula>$H$74</formula>
    </cfRule>
  </conditionalFormatting>
  <conditionalFormatting sqref="J56:K56">
    <cfRule type="cellIs" dxfId="360" priority="3" operator="notEqual">
      <formula>$J$74</formula>
    </cfRule>
  </conditionalFormatting>
  <conditionalFormatting sqref="L56:M56">
    <cfRule type="cellIs" dxfId="359" priority="2" operator="notEqual">
      <formula>$L$74</formula>
    </cfRule>
  </conditionalFormatting>
  <conditionalFormatting sqref="N56:O56">
    <cfRule type="cellIs" dxfId="358" priority="1" operator="notEqual">
      <formula>$N$74</formula>
    </cfRule>
  </conditionalFormatting>
  <dataValidations count="4">
    <dataValidation type="list" allowBlank="1" showErrorMessage="1" sqref="R46:R48 D13:D14 C30:D31">
      <formula1>#REF!</formula1>
      <formula2>0</formula2>
    </dataValidation>
    <dataValidation type="list" allowBlank="1" showErrorMessage="1" sqref="R49:R51 R38:R45 E42:O42 F54:O54 R33:R36">
      <formula1>#REF!</formula1>
      <formula2>0</formula2>
    </dataValidation>
    <dataValidation type="list" allowBlank="1" showErrorMessage="1" sqref="E33:E41">
      <formula1>$U$13:$U$15</formula1>
    </dataValidation>
    <dataValidation type="list" allowBlank="1" showInputMessage="1" showErrorMessage="1" sqref="E43:E51">
      <formula1>$U$13:$U$15</formula1>
    </dataValidation>
  </dataValidations>
  <pageMargins left="0.78749999999999998" right="0.78749999999999998" top="1.05277777777778" bottom="1.05277777777778" header="0.78749999999999998" footer="0.78749999999999998"/>
  <pageSetup paperSize="9" scale="40" firstPageNumber="0" fitToHeight="0" orientation="landscape" horizontalDpi="300" verticalDpi="300" r:id="rId1"/>
  <headerFooter>
    <oddHeader>&amp;C&amp;"Times New Roman,Normalny"&amp;12&amp;A</oddHeader>
    <oddFooter>&amp;C&amp;"Times New Roman,Normalny"&amp;12Strona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S15" sqref="S15:U15"/>
    </sheetView>
  </sheetViews>
  <sheetFormatPr defaultColWidth="14.44140625" defaultRowHeight="15" customHeight="1"/>
  <cols>
    <col min="1" max="1" width="15.77734375" customWidth="1"/>
    <col min="2" max="2" width="3.44140625" customWidth="1"/>
    <col min="3" max="3" width="31.5546875" customWidth="1"/>
    <col min="4" max="4" width="14.77734375" customWidth="1"/>
    <col min="5" max="5" width="12.88671875" customWidth="1"/>
    <col min="6" max="9" width="5.77734375" customWidth="1"/>
    <col min="10" max="10" width="5.44140625" customWidth="1"/>
    <col min="11" max="11" width="7.77734375" customWidth="1"/>
    <col min="12" max="13" width="5.77734375" customWidth="1"/>
    <col min="14" max="14" width="8" customWidth="1"/>
    <col min="15" max="15" width="5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778" t="s">
        <v>60</v>
      </c>
      <c r="C2" s="693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4.25" customHeight="1">
      <c r="B5" s="6" t="s">
        <v>17</v>
      </c>
      <c r="D5" s="15" t="str">
        <f>IF($C$30=0," ",$C$30)</f>
        <v>język obcy nowożytny</v>
      </c>
      <c r="H5" s="15" t="s">
        <v>36</v>
      </c>
      <c r="L5" s="17"/>
      <c r="M5" s="17"/>
      <c r="N5" s="17"/>
      <c r="Q5" s="5"/>
    </row>
    <row r="6" spans="1:25" ht="12.75" customHeight="1">
      <c r="B6" s="6" t="s">
        <v>22</v>
      </c>
      <c r="Q6" s="5"/>
    </row>
    <row r="7" spans="1:25" ht="12.75" customHeight="1">
      <c r="C7" s="27" t="s">
        <v>61</v>
      </c>
      <c r="D7" s="29" t="s">
        <v>62</v>
      </c>
      <c r="Q7" s="5"/>
    </row>
    <row r="8" spans="1:25" ht="12.75" customHeight="1">
      <c r="C8" s="27" t="s">
        <v>63</v>
      </c>
      <c r="D8" s="29" t="s">
        <v>64</v>
      </c>
      <c r="Q8" s="5"/>
    </row>
    <row r="9" spans="1:25" ht="12.75" customHeight="1">
      <c r="Q9" s="5"/>
    </row>
    <row r="10" spans="1:25" ht="16.5" customHeight="1">
      <c r="B10" s="792" t="s">
        <v>4</v>
      </c>
      <c r="C10" s="753" t="s">
        <v>5</v>
      </c>
      <c r="D10" s="56"/>
      <c r="E10" s="755"/>
      <c r="F10" s="664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752" t="s">
        <v>44</v>
      </c>
      <c r="Q10" s="7"/>
      <c r="X10" s="646" t="s">
        <v>7</v>
      </c>
      <c r="Y10" s="647"/>
    </row>
    <row r="11" spans="1:25" ht="38.25" customHeight="1">
      <c r="B11" s="652"/>
      <c r="C11" s="754"/>
      <c r="D11" s="57"/>
      <c r="E11" s="756"/>
      <c r="F11" s="664" t="s">
        <v>8</v>
      </c>
      <c r="G11" s="647"/>
      <c r="H11" s="664" t="s">
        <v>9</v>
      </c>
      <c r="I11" s="647"/>
      <c r="J11" s="664" t="s">
        <v>10</v>
      </c>
      <c r="K11" s="647"/>
      <c r="L11" s="664" t="s">
        <v>11</v>
      </c>
      <c r="M11" s="647"/>
      <c r="N11" s="653" t="s">
        <v>45</v>
      </c>
      <c r="O11" s="647"/>
      <c r="P11" s="652"/>
      <c r="Q11" s="7"/>
      <c r="S11" s="646" t="s">
        <v>46</v>
      </c>
      <c r="T11" s="656"/>
      <c r="U11" s="656"/>
      <c r="V11" s="647"/>
      <c r="X11" s="8" t="s">
        <v>47</v>
      </c>
      <c r="Y11" s="38" t="s">
        <v>48</v>
      </c>
    </row>
    <row r="12" spans="1:25" ht="15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4.2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650">
        <f>SUM(P13:P14)</f>
        <v>20</v>
      </c>
      <c r="S13" s="25" t="s">
        <v>55</v>
      </c>
      <c r="T13" s="51" t="s">
        <v>61</v>
      </c>
      <c r="U13" s="18">
        <v>650</v>
      </c>
      <c r="V13" s="18">
        <f>SUMIF($E$33:$E$41,$T13,$P$33:$P$41)+SUMIF($E$43:$E$50,$T13,$P$43:$P$50)*30</f>
        <v>549</v>
      </c>
      <c r="X13" s="25" t="s">
        <v>14</v>
      </c>
      <c r="Y13" s="25" t="s">
        <v>24</v>
      </c>
    </row>
    <row r="14" spans="1:25" ht="14.2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652"/>
      <c r="S14" s="25" t="s">
        <v>58</v>
      </c>
      <c r="T14" s="51" t="s">
        <v>63</v>
      </c>
      <c r="U14" s="18">
        <v>450</v>
      </c>
      <c r="V14" s="18" t="e">
        <f>SUMIF($E$33:$E$39,$T14,#REF!)+SUMIF($E$43:$E$50,$T14,#REF!)</f>
        <v>#REF!</v>
      </c>
      <c r="X14" s="25" t="s">
        <v>29</v>
      </c>
      <c r="Y14" s="25" t="s">
        <v>26</v>
      </c>
    </row>
    <row r="15" spans="1:25" ht="13.5" customHeight="1">
      <c r="A15" s="9"/>
      <c r="B15" s="10">
        <v>4</v>
      </c>
      <c r="C15" s="673" t="s">
        <v>308</v>
      </c>
      <c r="D15" s="656"/>
      <c r="E15" s="647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1071" t="s">
        <v>147</v>
      </c>
      <c r="T15" s="1072" t="s">
        <v>354</v>
      </c>
      <c r="U15" s="1071"/>
      <c r="X15" s="25" t="s">
        <v>30</v>
      </c>
      <c r="Y15" s="25" t="s">
        <v>31</v>
      </c>
    </row>
    <row r="16" spans="1:25" ht="11.2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311</v>
      </c>
      <c r="D17" s="74"/>
      <c r="E17" s="70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21">
        <f t="shared" si="0"/>
        <v>3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65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651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R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651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652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P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786" t="s">
        <v>40</v>
      </c>
      <c r="D24" s="656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7" customHeight="1">
      <c r="B28" s="783" t="s">
        <v>75</v>
      </c>
      <c r="C28" s="784"/>
      <c r="D28" s="784"/>
      <c r="E28" s="785"/>
      <c r="F28" s="78">
        <f t="shared" ref="F28:O28" si="2">SUM(F12:F27)</f>
        <v>24</v>
      </c>
      <c r="G28" s="78">
        <f t="shared" si="2"/>
        <v>24</v>
      </c>
      <c r="H28" s="78">
        <f t="shared" si="2"/>
        <v>22</v>
      </c>
      <c r="I28" s="78">
        <f t="shared" si="2"/>
        <v>22</v>
      </c>
      <c r="J28" s="78">
        <f t="shared" si="2"/>
        <v>21</v>
      </c>
      <c r="K28" s="78">
        <f t="shared" si="2"/>
        <v>21</v>
      </c>
      <c r="L28" s="78">
        <f t="shared" si="2"/>
        <v>19</v>
      </c>
      <c r="M28" s="78">
        <f t="shared" si="2"/>
        <v>19</v>
      </c>
      <c r="N28" s="78">
        <f t="shared" si="2"/>
        <v>17</v>
      </c>
      <c r="O28" s="78">
        <f t="shared" si="2"/>
        <v>17</v>
      </c>
      <c r="P28" s="78">
        <f t="shared" si="0"/>
        <v>103</v>
      </c>
      <c r="Q28" s="23"/>
      <c r="S28" s="15"/>
      <c r="T28" s="61"/>
      <c r="X28" s="61"/>
    </row>
    <row r="29" spans="1:25" ht="12.75" customHeight="1">
      <c r="B29" s="781" t="s">
        <v>76</v>
      </c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656"/>
      <c r="P29" s="782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3" t="s">
        <v>53</v>
      </c>
      <c r="E30" s="18"/>
      <c r="F30" s="289"/>
      <c r="G30" s="289"/>
      <c r="H30" s="289"/>
      <c r="I30" s="289"/>
      <c r="J30" s="289">
        <v>1</v>
      </c>
      <c r="K30" s="289">
        <v>1</v>
      </c>
      <c r="L30" s="289">
        <v>1</v>
      </c>
      <c r="M30" s="289">
        <v>1</v>
      </c>
      <c r="N30" s="289"/>
      <c r="O30" s="289"/>
      <c r="P30" s="47">
        <f t="shared" ref="P30:P43" si="3">SUM(F30:O30)/2</f>
        <v>2</v>
      </c>
      <c r="Q30" s="23"/>
      <c r="U30" s="61"/>
      <c r="V30" s="61"/>
      <c r="W30" s="61"/>
      <c r="X30" s="61"/>
    </row>
    <row r="31" spans="1:25" ht="12" customHeight="1">
      <c r="B31" s="85">
        <v>2</v>
      </c>
      <c r="C31" s="49" t="s">
        <v>36</v>
      </c>
      <c r="D31" s="49"/>
      <c r="E31" s="18"/>
      <c r="F31" s="289">
        <v>1</v>
      </c>
      <c r="G31" s="289">
        <v>1</v>
      </c>
      <c r="H31" s="289">
        <v>1</v>
      </c>
      <c r="I31" s="289">
        <v>1</v>
      </c>
      <c r="J31" s="289">
        <v>1</v>
      </c>
      <c r="K31" s="289">
        <v>1</v>
      </c>
      <c r="L31" s="289">
        <v>1</v>
      </c>
      <c r="M31" s="289">
        <v>1</v>
      </c>
      <c r="N31" s="289">
        <v>2</v>
      </c>
      <c r="O31" s="289">
        <v>2</v>
      </c>
      <c r="P31" s="47">
        <f t="shared" si="3"/>
        <v>6</v>
      </c>
      <c r="Q31" s="23"/>
      <c r="U31" s="61"/>
      <c r="V31" s="61"/>
      <c r="W31" s="61"/>
      <c r="X31" s="61"/>
    </row>
    <row r="32" spans="1:25" ht="12.75" customHeight="1">
      <c r="B32" s="655" t="s">
        <v>82</v>
      </c>
      <c r="C32" s="656"/>
      <c r="D32" s="656"/>
      <c r="E32" s="647"/>
      <c r="F32" s="87">
        <f t="shared" ref="F32:O32" si="4">SUM(F30:F31)</f>
        <v>1</v>
      </c>
      <c r="G32" s="87">
        <f t="shared" si="4"/>
        <v>1</v>
      </c>
      <c r="H32" s="87">
        <f t="shared" si="4"/>
        <v>1</v>
      </c>
      <c r="I32" s="87">
        <f t="shared" si="4"/>
        <v>1</v>
      </c>
      <c r="J32" s="87">
        <f t="shared" si="4"/>
        <v>2</v>
      </c>
      <c r="K32" s="87">
        <f t="shared" si="4"/>
        <v>2</v>
      </c>
      <c r="L32" s="87">
        <f t="shared" si="4"/>
        <v>2</v>
      </c>
      <c r="M32" s="87">
        <f t="shared" si="4"/>
        <v>2</v>
      </c>
      <c r="N32" s="87">
        <f t="shared" si="4"/>
        <v>2</v>
      </c>
      <c r="O32" s="87">
        <f t="shared" si="4"/>
        <v>2</v>
      </c>
      <c r="P32" s="90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497">
        <f t="shared" ref="A33:A50" si="5">LEN(C33)</f>
        <v>19</v>
      </c>
      <c r="B33" s="650">
        <v>17</v>
      </c>
      <c r="C33" s="780" t="s">
        <v>83</v>
      </c>
      <c r="D33" s="764"/>
      <c r="E33" s="91" t="s">
        <v>61</v>
      </c>
      <c r="F33" s="93"/>
      <c r="G33" s="93"/>
      <c r="H33" s="93"/>
      <c r="I33" s="93"/>
      <c r="J33" s="93">
        <v>1</v>
      </c>
      <c r="K33" s="93">
        <v>1</v>
      </c>
      <c r="L33" s="93"/>
      <c r="M33" s="93"/>
      <c r="N33" s="93"/>
      <c r="O33" s="93"/>
      <c r="P33" s="95">
        <f t="shared" si="3"/>
        <v>1</v>
      </c>
      <c r="Q33" s="23"/>
    </row>
    <row r="34" spans="1:26" ht="12.75" customHeight="1">
      <c r="A34" s="497">
        <f t="shared" si="5"/>
        <v>0</v>
      </c>
      <c r="B34" s="652"/>
      <c r="C34" s="765"/>
      <c r="D34" s="766"/>
      <c r="E34" s="91" t="s">
        <v>63</v>
      </c>
      <c r="F34" s="93"/>
      <c r="G34" s="93"/>
      <c r="H34" s="93"/>
      <c r="I34" s="93"/>
      <c r="J34" s="93"/>
      <c r="K34" s="93"/>
      <c r="L34" s="93">
        <v>1</v>
      </c>
      <c r="M34" s="93">
        <v>1</v>
      </c>
      <c r="N34" s="93"/>
      <c r="O34" s="93"/>
      <c r="P34" s="95">
        <f t="shared" si="3"/>
        <v>1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497">
        <f t="shared" si="5"/>
        <v>44</v>
      </c>
      <c r="B35" s="52">
        <v>18</v>
      </c>
      <c r="C35" s="771" t="s">
        <v>100</v>
      </c>
      <c r="D35" s="647"/>
      <c r="E35" s="77" t="s">
        <v>61</v>
      </c>
      <c r="F35" s="98">
        <v>1</v>
      </c>
      <c r="G35" s="98">
        <v>1</v>
      </c>
      <c r="H35" s="98">
        <v>1</v>
      </c>
      <c r="I35" s="98">
        <v>1</v>
      </c>
      <c r="J35" s="98"/>
      <c r="K35" s="98"/>
      <c r="L35" s="98"/>
      <c r="M35" s="98"/>
      <c r="N35" s="98"/>
      <c r="O35" s="98"/>
      <c r="P35" s="95">
        <f t="shared" si="3"/>
        <v>2</v>
      </c>
      <c r="Q35" s="23"/>
      <c r="S35" s="54"/>
      <c r="T35" s="99"/>
    </row>
    <row r="36" spans="1:26" ht="12.75" customHeight="1">
      <c r="A36" s="497">
        <f t="shared" si="5"/>
        <v>32</v>
      </c>
      <c r="B36" s="52">
        <v>19</v>
      </c>
      <c r="C36" s="771" t="s">
        <v>102</v>
      </c>
      <c r="D36" s="647"/>
      <c r="E36" s="77" t="s">
        <v>61</v>
      </c>
      <c r="F36" s="98">
        <v>2</v>
      </c>
      <c r="G36" s="98">
        <v>2</v>
      </c>
      <c r="H36" s="98">
        <v>2</v>
      </c>
      <c r="I36" s="98">
        <v>2</v>
      </c>
      <c r="J36" s="98">
        <v>1</v>
      </c>
      <c r="K36" s="98">
        <v>1</v>
      </c>
      <c r="L36" s="98"/>
      <c r="M36" s="98"/>
      <c r="N36" s="98"/>
      <c r="O36" s="98"/>
      <c r="P36" s="95">
        <f t="shared" si="3"/>
        <v>5</v>
      </c>
      <c r="Q36" s="23"/>
    </row>
    <row r="37" spans="1:26" ht="12.75" customHeight="1">
      <c r="A37" s="497">
        <f t="shared" si="5"/>
        <v>28</v>
      </c>
      <c r="B37" s="52">
        <v>20</v>
      </c>
      <c r="C37" s="771" t="s">
        <v>103</v>
      </c>
      <c r="D37" s="647"/>
      <c r="E37" s="77" t="s">
        <v>63</v>
      </c>
      <c r="F37" s="98">
        <v>2</v>
      </c>
      <c r="G37" s="98">
        <v>2</v>
      </c>
      <c r="H37" s="98">
        <v>1</v>
      </c>
      <c r="I37" s="98">
        <v>1</v>
      </c>
      <c r="J37" s="98">
        <v>1</v>
      </c>
      <c r="K37" s="98">
        <v>1</v>
      </c>
      <c r="L37" s="98">
        <v>2</v>
      </c>
      <c r="M37" s="98">
        <v>2</v>
      </c>
      <c r="N37" s="98">
        <v>1</v>
      </c>
      <c r="O37" s="98"/>
      <c r="P37" s="95">
        <f t="shared" si="3"/>
        <v>6.5</v>
      </c>
      <c r="Q37" s="23"/>
    </row>
    <row r="38" spans="1:26" ht="12.75" customHeight="1">
      <c r="A38" s="497">
        <f t="shared" si="5"/>
        <v>12</v>
      </c>
      <c r="B38" s="52">
        <v>21</v>
      </c>
      <c r="C38" s="771" t="s">
        <v>106</v>
      </c>
      <c r="D38" s="647"/>
      <c r="E38" s="77" t="s">
        <v>63</v>
      </c>
      <c r="F38" s="98">
        <v>2</v>
      </c>
      <c r="G38" s="98">
        <v>2</v>
      </c>
      <c r="H38" s="98">
        <v>2</v>
      </c>
      <c r="I38" s="98">
        <v>2</v>
      </c>
      <c r="J38" s="98">
        <v>1</v>
      </c>
      <c r="K38" s="98">
        <v>1</v>
      </c>
      <c r="L38" s="98">
        <v>2</v>
      </c>
      <c r="M38" s="98">
        <v>2</v>
      </c>
      <c r="N38" s="98">
        <v>1</v>
      </c>
      <c r="O38" s="98"/>
      <c r="P38" s="95">
        <f t="shared" si="3"/>
        <v>7.5</v>
      </c>
      <c r="Q38" s="23"/>
    </row>
    <row r="39" spans="1:26" ht="12.75" customHeight="1">
      <c r="A39" s="497">
        <f t="shared" si="5"/>
        <v>28</v>
      </c>
      <c r="B39" s="779">
        <v>22</v>
      </c>
      <c r="C39" s="763" t="s">
        <v>110</v>
      </c>
      <c r="D39" s="767"/>
      <c r="E39" s="104" t="s">
        <v>61</v>
      </c>
      <c r="F39" s="98"/>
      <c r="G39" s="98"/>
      <c r="H39" s="98"/>
      <c r="I39" s="98"/>
      <c r="J39" s="98">
        <v>1</v>
      </c>
      <c r="K39" s="98">
        <v>1</v>
      </c>
      <c r="L39" s="98"/>
      <c r="M39" s="98"/>
      <c r="N39" s="98"/>
      <c r="O39" s="98"/>
      <c r="P39" s="95">
        <f t="shared" si="3"/>
        <v>1</v>
      </c>
      <c r="Q39" s="23"/>
    </row>
    <row r="40" spans="1:26" ht="12.75" customHeight="1">
      <c r="A40" s="497">
        <f t="shared" si="5"/>
        <v>0</v>
      </c>
      <c r="B40" s="765"/>
      <c r="C40" s="768"/>
      <c r="D40" s="693"/>
      <c r="E40" s="77" t="s">
        <v>63</v>
      </c>
      <c r="F40" s="105"/>
      <c r="G40" s="98"/>
      <c r="H40" s="98"/>
      <c r="I40" s="98"/>
      <c r="J40" s="98"/>
      <c r="K40" s="98"/>
      <c r="L40" s="98">
        <v>1</v>
      </c>
      <c r="M40" s="98">
        <v>1</v>
      </c>
      <c r="N40" s="98"/>
      <c r="O40" s="98"/>
      <c r="P40" s="95">
        <f t="shared" si="3"/>
        <v>1</v>
      </c>
      <c r="Q40" s="23"/>
    </row>
    <row r="41" spans="1:26" ht="12.75" customHeight="1">
      <c r="A41" s="497">
        <f t="shared" si="5"/>
        <v>17</v>
      </c>
      <c r="B41" s="52">
        <v>23</v>
      </c>
      <c r="C41" s="771" t="s">
        <v>112</v>
      </c>
      <c r="D41" s="647"/>
      <c r="E41" s="77" t="s">
        <v>63</v>
      </c>
      <c r="F41" s="105"/>
      <c r="G41" s="98"/>
      <c r="H41" s="98"/>
      <c r="I41" s="98"/>
      <c r="J41" s="98"/>
      <c r="K41" s="98"/>
      <c r="L41" s="98">
        <v>2</v>
      </c>
      <c r="M41" s="98">
        <v>2</v>
      </c>
      <c r="N41" s="98">
        <v>2</v>
      </c>
      <c r="O41" s="98"/>
      <c r="P41" s="95">
        <f t="shared" si="3"/>
        <v>3</v>
      </c>
      <c r="Q41" s="23"/>
    </row>
    <row r="42" spans="1:26" ht="12.75" customHeight="1">
      <c r="A42" s="497"/>
      <c r="B42" s="789" t="s">
        <v>91</v>
      </c>
      <c r="C42" s="790"/>
      <c r="D42" s="790"/>
      <c r="E42" s="791"/>
      <c r="F42" s="107">
        <f t="shared" ref="F42:O42" si="6">SUM(F33:F41)</f>
        <v>7</v>
      </c>
      <c r="G42" s="107">
        <f t="shared" si="6"/>
        <v>7</v>
      </c>
      <c r="H42" s="107">
        <f t="shared" si="6"/>
        <v>6</v>
      </c>
      <c r="I42" s="107">
        <f t="shared" si="6"/>
        <v>6</v>
      </c>
      <c r="J42" s="107">
        <f t="shared" si="6"/>
        <v>5</v>
      </c>
      <c r="K42" s="107">
        <f t="shared" si="6"/>
        <v>5</v>
      </c>
      <c r="L42" s="107">
        <f t="shared" si="6"/>
        <v>8</v>
      </c>
      <c r="M42" s="107">
        <f t="shared" si="6"/>
        <v>8</v>
      </c>
      <c r="N42" s="107">
        <f t="shared" si="6"/>
        <v>4</v>
      </c>
      <c r="O42" s="107">
        <f t="shared" si="6"/>
        <v>0</v>
      </c>
      <c r="P42" s="107">
        <f t="shared" si="3"/>
        <v>28</v>
      </c>
      <c r="Q42" s="23"/>
    </row>
    <row r="43" spans="1:26" ht="12.75" customHeight="1">
      <c r="A43" s="497">
        <f t="shared" si="5"/>
        <v>33</v>
      </c>
      <c r="B43" s="18">
        <v>24</v>
      </c>
      <c r="C43" s="771" t="s">
        <v>114</v>
      </c>
      <c r="D43" s="647"/>
      <c r="E43" s="77" t="s">
        <v>61</v>
      </c>
      <c r="F43" s="108">
        <v>3</v>
      </c>
      <c r="G43" s="108">
        <v>3</v>
      </c>
      <c r="H43" s="108">
        <v>3</v>
      </c>
      <c r="I43" s="108">
        <v>3</v>
      </c>
      <c r="J43" s="108">
        <v>2</v>
      </c>
      <c r="K43" s="108">
        <v>2</v>
      </c>
      <c r="L43" s="108"/>
      <c r="M43" s="108"/>
      <c r="N43" s="108"/>
      <c r="O43" s="108"/>
      <c r="P43" s="95">
        <f t="shared" si="3"/>
        <v>8</v>
      </c>
      <c r="Q43" s="23"/>
    </row>
    <row r="44" spans="1:26" ht="12.75" customHeight="1">
      <c r="A44" s="497">
        <f t="shared" si="5"/>
        <v>37</v>
      </c>
      <c r="B44" s="650">
        <v>25</v>
      </c>
      <c r="C44" s="772" t="s">
        <v>306</v>
      </c>
      <c r="D44" s="773"/>
      <c r="E44" s="111" t="s">
        <v>61</v>
      </c>
      <c r="F44" s="55">
        <v>1</v>
      </c>
      <c r="G44" s="98">
        <v>1</v>
      </c>
      <c r="H44" s="98">
        <v>3</v>
      </c>
      <c r="I44" s="98">
        <v>3</v>
      </c>
      <c r="J44" s="98">
        <v>3</v>
      </c>
      <c r="K44" s="98">
        <v>3</v>
      </c>
      <c r="L44" s="98"/>
      <c r="M44" s="98"/>
      <c r="N44" s="98"/>
      <c r="O44" s="112"/>
      <c r="P44" s="787">
        <f>SUM(F44:O45)/2</f>
        <v>10</v>
      </c>
      <c r="Q44" s="23"/>
    </row>
    <row r="45" spans="1:26" ht="12.75" customHeight="1">
      <c r="A45" s="497">
        <f t="shared" si="5"/>
        <v>0</v>
      </c>
      <c r="B45" s="652"/>
      <c r="C45" s="774"/>
      <c r="D45" s="775"/>
      <c r="E45" s="111" t="s">
        <v>63</v>
      </c>
      <c r="F45" s="55"/>
      <c r="G45" s="113"/>
      <c r="H45" s="55"/>
      <c r="I45" s="55"/>
      <c r="J45" s="55"/>
      <c r="K45" s="55"/>
      <c r="L45" s="55">
        <v>2</v>
      </c>
      <c r="M45" s="55">
        <v>2</v>
      </c>
      <c r="N45" s="55">
        <v>2</v>
      </c>
      <c r="O45" s="25"/>
      <c r="P45" s="788"/>
      <c r="Q45" s="23"/>
    </row>
    <row r="46" spans="1:26" ht="12.75" customHeight="1">
      <c r="A46" s="497">
        <f t="shared" si="5"/>
        <v>22</v>
      </c>
      <c r="B46" s="18">
        <v>26</v>
      </c>
      <c r="C46" s="771" t="s">
        <v>116</v>
      </c>
      <c r="D46" s="647"/>
      <c r="E46" s="77" t="s">
        <v>63</v>
      </c>
      <c r="F46" s="114"/>
      <c r="G46" s="114"/>
      <c r="H46" s="114">
        <v>1</v>
      </c>
      <c r="I46" s="114">
        <v>1</v>
      </c>
      <c r="J46" s="114">
        <v>2</v>
      </c>
      <c r="K46" s="114">
        <v>2</v>
      </c>
      <c r="L46" s="114">
        <v>3</v>
      </c>
      <c r="M46" s="114">
        <v>3</v>
      </c>
      <c r="N46" s="114">
        <v>1</v>
      </c>
      <c r="O46" s="114"/>
      <c r="P46" s="95">
        <f t="shared" ref="P46:P52" si="7">SUM(F46:O46)/2</f>
        <v>6.5</v>
      </c>
      <c r="Q46" s="23"/>
    </row>
    <row r="47" spans="1:26" s="627" customFormat="1" ht="12.75" customHeight="1">
      <c r="A47" s="497"/>
      <c r="B47" s="634">
        <v>27</v>
      </c>
      <c r="C47" s="776" t="s">
        <v>339</v>
      </c>
      <c r="D47" s="777"/>
      <c r="E47" s="635" t="s">
        <v>354</v>
      </c>
      <c r="F47" s="114"/>
      <c r="G47" s="114"/>
      <c r="H47" s="114"/>
      <c r="I47" s="114"/>
      <c r="J47" s="114"/>
      <c r="K47" s="114"/>
      <c r="L47" s="114"/>
      <c r="M47" s="114"/>
      <c r="N47" s="114"/>
      <c r="O47" s="638">
        <v>3</v>
      </c>
      <c r="P47" s="95">
        <f t="shared" si="7"/>
        <v>1.5</v>
      </c>
      <c r="Q47" s="23"/>
    </row>
    <row r="48" spans="1:26" ht="12.75" customHeight="1">
      <c r="A48" s="497">
        <f t="shared" si="5"/>
        <v>48</v>
      </c>
      <c r="B48" s="50">
        <v>28</v>
      </c>
      <c r="C48" s="769" t="s">
        <v>352</v>
      </c>
      <c r="D48" s="770"/>
      <c r="E48" s="635" t="s">
        <v>354</v>
      </c>
      <c r="F48" s="98"/>
      <c r="G48" s="98"/>
      <c r="H48" s="98"/>
      <c r="I48" s="98"/>
      <c r="J48" s="98"/>
      <c r="K48" s="98"/>
      <c r="L48" s="98"/>
      <c r="M48" s="98"/>
      <c r="N48" s="98"/>
      <c r="O48" s="89">
        <v>4</v>
      </c>
      <c r="P48" s="95">
        <f t="shared" si="7"/>
        <v>2</v>
      </c>
      <c r="Q48" s="23"/>
    </row>
    <row r="49" spans="1:25" ht="12.75" customHeight="1">
      <c r="A49" s="497">
        <f t="shared" si="5"/>
        <v>17</v>
      </c>
      <c r="B49" s="650">
        <v>29</v>
      </c>
      <c r="C49" s="763" t="s">
        <v>97</v>
      </c>
      <c r="D49" s="764"/>
      <c r="E49" s="115" t="s">
        <v>61</v>
      </c>
      <c r="F49" s="116"/>
      <c r="G49" s="116"/>
      <c r="H49" s="116"/>
      <c r="I49" s="116"/>
      <c r="J49" s="116"/>
      <c r="K49" s="116" t="s">
        <v>98</v>
      </c>
      <c r="L49" s="116"/>
      <c r="M49" s="116"/>
      <c r="N49" s="116"/>
      <c r="O49" s="116"/>
      <c r="P49" s="95">
        <f t="shared" si="7"/>
        <v>0</v>
      </c>
      <c r="Q49" s="23"/>
    </row>
    <row r="50" spans="1:25" ht="12.75" customHeight="1">
      <c r="A50" s="497">
        <f t="shared" si="5"/>
        <v>0</v>
      </c>
      <c r="B50" s="652"/>
      <c r="C50" s="765"/>
      <c r="D50" s="766"/>
      <c r="E50" s="115" t="s">
        <v>63</v>
      </c>
      <c r="F50" s="116"/>
      <c r="G50" s="116"/>
      <c r="H50" s="116"/>
      <c r="I50" s="116"/>
      <c r="J50" s="116"/>
      <c r="K50" s="116"/>
      <c r="L50" s="116"/>
      <c r="M50" s="116" t="s">
        <v>98</v>
      </c>
      <c r="N50" s="116"/>
      <c r="O50" s="116"/>
      <c r="P50" s="95">
        <f t="shared" si="7"/>
        <v>0</v>
      </c>
      <c r="Q50" s="23"/>
    </row>
    <row r="51" spans="1:25" ht="12.75" customHeight="1">
      <c r="B51" s="117" t="s">
        <v>99</v>
      </c>
      <c r="C51" s="119"/>
      <c r="D51" s="121"/>
      <c r="E51" s="121"/>
      <c r="F51" s="122">
        <f t="shared" ref="F51:O51" si="8">SUM(F43:F50)</f>
        <v>4</v>
      </c>
      <c r="G51" s="122">
        <f t="shared" si="8"/>
        <v>4</v>
      </c>
      <c r="H51" s="122">
        <f t="shared" si="8"/>
        <v>7</v>
      </c>
      <c r="I51" s="122">
        <f t="shared" si="8"/>
        <v>7</v>
      </c>
      <c r="J51" s="122">
        <f t="shared" si="8"/>
        <v>7</v>
      </c>
      <c r="K51" s="122">
        <f t="shared" si="8"/>
        <v>7</v>
      </c>
      <c r="L51" s="122">
        <f t="shared" si="8"/>
        <v>5</v>
      </c>
      <c r="M51" s="122">
        <f t="shared" si="8"/>
        <v>5</v>
      </c>
      <c r="N51" s="122">
        <f t="shared" si="8"/>
        <v>3</v>
      </c>
      <c r="O51" s="122">
        <f t="shared" si="8"/>
        <v>7</v>
      </c>
      <c r="P51" s="107">
        <f t="shared" si="7"/>
        <v>28</v>
      </c>
      <c r="Q51" s="23"/>
    </row>
    <row r="52" spans="1:25" ht="12.75" customHeight="1">
      <c r="B52" s="123" t="s">
        <v>107</v>
      </c>
      <c r="C52" s="125"/>
      <c r="D52" s="127"/>
      <c r="E52" s="128"/>
      <c r="F52" s="131">
        <f t="shared" ref="F52:O52" si="9">SUM(F51,F42)</f>
        <v>11</v>
      </c>
      <c r="G52" s="131">
        <f t="shared" si="9"/>
        <v>11</v>
      </c>
      <c r="H52" s="131">
        <f t="shared" si="9"/>
        <v>13</v>
      </c>
      <c r="I52" s="131">
        <f t="shared" si="9"/>
        <v>13</v>
      </c>
      <c r="J52" s="131">
        <f t="shared" si="9"/>
        <v>12</v>
      </c>
      <c r="K52" s="131">
        <f t="shared" si="9"/>
        <v>12</v>
      </c>
      <c r="L52" s="131">
        <f t="shared" si="9"/>
        <v>13</v>
      </c>
      <c r="M52" s="131">
        <f t="shared" si="9"/>
        <v>13</v>
      </c>
      <c r="N52" s="131">
        <f t="shared" si="9"/>
        <v>7</v>
      </c>
      <c r="O52" s="131">
        <f t="shared" si="9"/>
        <v>7</v>
      </c>
      <c r="P52" s="132">
        <f t="shared" si="7"/>
        <v>56</v>
      </c>
      <c r="Q52" s="23"/>
    </row>
    <row r="53" spans="1:25" ht="12.75" customHeight="1">
      <c r="B53" s="761" t="s">
        <v>113</v>
      </c>
      <c r="C53" s="656"/>
      <c r="D53" s="656"/>
      <c r="E53" s="647"/>
      <c r="F53" s="106">
        <v>11</v>
      </c>
      <c r="G53" s="106">
        <v>11</v>
      </c>
      <c r="H53" s="106">
        <v>13</v>
      </c>
      <c r="I53" s="106">
        <v>13</v>
      </c>
      <c r="J53" s="106">
        <v>12</v>
      </c>
      <c r="K53" s="106">
        <v>12</v>
      </c>
      <c r="L53" s="106">
        <v>13</v>
      </c>
      <c r="M53" s="106">
        <v>13</v>
      </c>
      <c r="N53" s="131">
        <v>7</v>
      </c>
      <c r="O53" s="131">
        <v>7</v>
      </c>
      <c r="P53" s="132">
        <f>SUM(F53:M53)/2+N53</f>
        <v>56</v>
      </c>
      <c r="Q53" s="23"/>
      <c r="R53">
        <f>(P51/P53)*100</f>
        <v>50</v>
      </c>
      <c r="S53" t="s">
        <v>111</v>
      </c>
    </row>
    <row r="54" spans="1:25" ht="12.75" customHeight="1">
      <c r="B54" s="762" t="s">
        <v>115</v>
      </c>
      <c r="C54" s="656"/>
      <c r="D54" s="656"/>
      <c r="E54" s="647"/>
      <c r="F54" s="136"/>
      <c r="G54" s="8"/>
      <c r="H54" s="8"/>
      <c r="I54" s="8"/>
      <c r="J54" s="8"/>
      <c r="K54" s="8" t="s">
        <v>61</v>
      </c>
      <c r="L54" s="8"/>
      <c r="M54" s="8"/>
      <c r="N54" s="8" t="s">
        <v>63</v>
      </c>
      <c r="O54" s="8"/>
      <c r="P54" s="18">
        <f>COUNTA(F54:O54)</f>
        <v>2</v>
      </c>
      <c r="Q54" s="23"/>
    </row>
    <row r="55" spans="1:25" ht="28.5" customHeight="1">
      <c r="A55" s="5"/>
      <c r="B55" s="758" t="s">
        <v>59</v>
      </c>
      <c r="C55" s="656"/>
      <c r="D55" s="656"/>
      <c r="E55" s="647"/>
      <c r="F55" s="141">
        <f>F28+F52+F32</f>
        <v>36</v>
      </c>
      <c r="G55" s="141">
        <f t="shared" ref="G55:O55" si="10">G28+G52+G32</f>
        <v>36</v>
      </c>
      <c r="H55" s="141">
        <f t="shared" si="10"/>
        <v>36</v>
      </c>
      <c r="I55" s="141">
        <f t="shared" si="10"/>
        <v>36</v>
      </c>
      <c r="J55" s="141">
        <f t="shared" si="10"/>
        <v>35</v>
      </c>
      <c r="K55" s="141">
        <f t="shared" si="10"/>
        <v>35</v>
      </c>
      <c r="L55" s="141">
        <f t="shared" si="10"/>
        <v>34</v>
      </c>
      <c r="M55" s="141">
        <f t="shared" si="10"/>
        <v>34</v>
      </c>
      <c r="N55" s="141">
        <f t="shared" si="10"/>
        <v>26</v>
      </c>
      <c r="O55" s="141">
        <f t="shared" si="10"/>
        <v>26</v>
      </c>
      <c r="P55" s="39">
        <f>SUM(F55:O55)/2</f>
        <v>167</v>
      </c>
      <c r="Q55" s="23"/>
      <c r="R55" s="5"/>
      <c r="S55" s="5"/>
      <c r="T55" s="5"/>
      <c r="U55" s="5"/>
      <c r="V55" s="5"/>
      <c r="W55" s="5"/>
      <c r="X55" s="5"/>
      <c r="Y55" s="5"/>
    </row>
    <row r="56" spans="1:25" ht="25.5" customHeight="1">
      <c r="B56" s="759"/>
      <c r="C56" s="735" t="s">
        <v>303</v>
      </c>
      <c r="D56" s="696" t="s">
        <v>117</v>
      </c>
      <c r="E56" s="686"/>
      <c r="F56" s="145">
        <v>1</v>
      </c>
      <c r="G56" s="145">
        <v>1</v>
      </c>
      <c r="H56" s="145">
        <v>1</v>
      </c>
      <c r="I56" s="145">
        <v>1</v>
      </c>
      <c r="J56" s="145"/>
      <c r="K56" s="145"/>
      <c r="L56" s="145"/>
      <c r="M56" s="145"/>
      <c r="N56" s="145">
        <v>2</v>
      </c>
      <c r="O56" s="145">
        <v>2</v>
      </c>
      <c r="P56" s="665">
        <f>SUM(F56:O57)/2</f>
        <v>4</v>
      </c>
      <c r="Q56" s="23"/>
    </row>
    <row r="57" spans="1:25" s="612" customFormat="1" ht="14.25" customHeight="1">
      <c r="B57" s="736"/>
      <c r="C57" s="736"/>
      <c r="D57" s="696" t="s">
        <v>36</v>
      </c>
      <c r="E57" s="686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736"/>
      <c r="Q57" s="23"/>
    </row>
    <row r="58" spans="1:25" ht="12.75" customHeight="1">
      <c r="B58" s="25">
        <v>1</v>
      </c>
      <c r="C58" s="760" t="s">
        <v>118</v>
      </c>
      <c r="D58" s="656"/>
      <c r="E58" s="647"/>
      <c r="F58" s="146">
        <v>2</v>
      </c>
      <c r="G58" s="146">
        <v>2</v>
      </c>
      <c r="H58" s="146">
        <v>2</v>
      </c>
      <c r="I58" s="146">
        <v>2</v>
      </c>
      <c r="J58" s="146">
        <v>2</v>
      </c>
      <c r="K58" s="146">
        <v>2</v>
      </c>
      <c r="L58" s="146">
        <v>2</v>
      </c>
      <c r="M58" s="146">
        <v>2</v>
      </c>
      <c r="N58" s="146">
        <v>2</v>
      </c>
      <c r="O58" s="146">
        <v>2</v>
      </c>
      <c r="P58" s="147" t="s">
        <v>139</v>
      </c>
      <c r="Q58" s="5"/>
    </row>
    <row r="59" spans="1:25" ht="12.75" customHeight="1">
      <c r="B59" s="25">
        <v>2</v>
      </c>
      <c r="C59" s="757" t="s">
        <v>120</v>
      </c>
      <c r="D59" s="656"/>
      <c r="E59" s="647"/>
      <c r="F59" s="146">
        <v>0.5</v>
      </c>
      <c r="G59" s="146"/>
      <c r="H59" s="146">
        <v>0.5</v>
      </c>
      <c r="I59" s="146"/>
      <c r="J59" s="146">
        <v>0.5</v>
      </c>
      <c r="K59" s="146"/>
      <c r="L59" s="146"/>
      <c r="M59" s="149"/>
      <c r="N59" s="149"/>
      <c r="O59" s="149"/>
      <c r="P59" s="147" t="s">
        <v>139</v>
      </c>
      <c r="Q59" s="5"/>
    </row>
    <row r="60" spans="1:25" ht="12.75" customHeight="1">
      <c r="B60" s="25">
        <v>3</v>
      </c>
      <c r="C60" s="757" t="s">
        <v>121</v>
      </c>
      <c r="D60" s="656"/>
      <c r="E60" s="647"/>
      <c r="F60" s="146"/>
      <c r="G60" s="146"/>
      <c r="H60" s="146"/>
      <c r="I60" s="146"/>
      <c r="J60" s="146"/>
      <c r="K60" s="146"/>
      <c r="L60" s="146"/>
      <c r="M60" s="149"/>
      <c r="N60" s="149"/>
      <c r="O60" s="149"/>
      <c r="P60" s="147" t="s">
        <v>139</v>
      </c>
      <c r="Q60" s="5"/>
    </row>
    <row r="61" spans="1:25" ht="12.75" customHeight="1">
      <c r="B61" s="25">
        <v>4</v>
      </c>
      <c r="C61" s="757" t="s">
        <v>122</v>
      </c>
      <c r="D61" s="656"/>
      <c r="E61" s="647"/>
      <c r="F61" s="146"/>
      <c r="G61" s="146"/>
      <c r="H61" s="146"/>
      <c r="I61" s="146"/>
      <c r="J61" s="146"/>
      <c r="K61" s="146"/>
      <c r="L61" s="146"/>
      <c r="M61" s="149"/>
      <c r="N61" s="149"/>
      <c r="O61" s="149"/>
      <c r="P61" s="147" t="s">
        <v>139</v>
      </c>
      <c r="Q61" s="5"/>
    </row>
    <row r="62" spans="1:25" ht="12.75" customHeight="1">
      <c r="B62" s="25">
        <v>5</v>
      </c>
      <c r="C62" s="757" t="s">
        <v>123</v>
      </c>
      <c r="D62" s="656"/>
      <c r="E62" s="647"/>
      <c r="F62" s="146"/>
      <c r="G62" s="146"/>
      <c r="H62" s="146"/>
      <c r="I62" s="146"/>
      <c r="J62" s="146"/>
      <c r="K62" s="146"/>
      <c r="L62" s="146"/>
      <c r="M62" s="149"/>
      <c r="N62" s="149"/>
      <c r="O62" s="149"/>
      <c r="P62" s="147" t="s">
        <v>139</v>
      </c>
      <c r="Q62" s="5"/>
    </row>
    <row r="63" spans="1:25" ht="12.75" customHeight="1">
      <c r="B63" s="25">
        <v>6</v>
      </c>
      <c r="C63" s="757" t="s">
        <v>124</v>
      </c>
      <c r="D63" s="656"/>
      <c r="E63" s="647"/>
      <c r="F63" s="146"/>
      <c r="G63" s="146"/>
      <c r="H63" s="146"/>
      <c r="I63" s="146"/>
      <c r="J63" s="146"/>
      <c r="K63" s="146"/>
      <c r="L63" s="146"/>
      <c r="M63" s="149"/>
      <c r="N63" s="149"/>
      <c r="O63" s="149"/>
      <c r="P63" s="147" t="s">
        <v>139</v>
      </c>
      <c r="Q63" s="5"/>
    </row>
    <row r="64" spans="1:25" ht="12.75" customHeight="1">
      <c r="B64" s="25">
        <v>7</v>
      </c>
      <c r="C64" s="757" t="s">
        <v>125</v>
      </c>
      <c r="D64" s="656"/>
      <c r="E64" s="647"/>
      <c r="F64" s="146"/>
      <c r="G64" s="146"/>
      <c r="H64" s="146"/>
      <c r="I64" s="146"/>
      <c r="J64" s="146"/>
      <c r="K64" s="146"/>
      <c r="L64" s="146"/>
      <c r="M64" s="149"/>
      <c r="N64" s="149"/>
      <c r="O64" s="149"/>
      <c r="P64" s="147" t="s">
        <v>139</v>
      </c>
      <c r="Q64" s="5"/>
    </row>
    <row r="65" spans="1:25" ht="12.75" customHeight="1">
      <c r="B65" s="25">
        <v>8</v>
      </c>
      <c r="C65" s="757" t="s">
        <v>126</v>
      </c>
      <c r="D65" s="656"/>
      <c r="E65" s="647"/>
      <c r="F65" s="146"/>
      <c r="G65" s="146"/>
      <c r="H65" s="146"/>
      <c r="I65" s="146"/>
      <c r="J65" s="146"/>
      <c r="K65" s="146"/>
      <c r="L65" s="146"/>
      <c r="M65" s="149"/>
      <c r="N65" s="149"/>
      <c r="O65" s="149"/>
      <c r="P65" s="147" t="s">
        <v>139</v>
      </c>
      <c r="Q65" s="5"/>
    </row>
    <row r="66" spans="1:25" ht="12.75" customHeight="1">
      <c r="B66" s="25">
        <v>9</v>
      </c>
      <c r="C66" s="757" t="s">
        <v>127</v>
      </c>
      <c r="D66" s="656"/>
      <c r="E66" s="647"/>
      <c r="F66" s="146" t="s">
        <v>128</v>
      </c>
      <c r="G66" s="146"/>
      <c r="H66" s="146"/>
      <c r="I66" s="146"/>
      <c r="J66" s="146"/>
      <c r="K66" s="146"/>
      <c r="L66" s="146"/>
      <c r="M66" s="149"/>
      <c r="N66" s="149"/>
      <c r="O66" s="149" t="s">
        <v>128</v>
      </c>
      <c r="P66" s="147" t="s">
        <v>139</v>
      </c>
      <c r="Q66" s="5"/>
    </row>
    <row r="67" spans="1:25" ht="12.75" customHeight="1">
      <c r="B67" s="25">
        <v>10</v>
      </c>
      <c r="C67" s="757" t="s">
        <v>130</v>
      </c>
      <c r="D67" s="656"/>
      <c r="E67" s="647"/>
      <c r="F67" s="146"/>
      <c r="G67" s="146"/>
      <c r="H67" s="146"/>
      <c r="I67" s="146"/>
      <c r="J67" s="146"/>
      <c r="K67" s="146"/>
      <c r="L67" s="146"/>
      <c r="M67" s="149"/>
      <c r="N67" s="149"/>
      <c r="O67" s="149"/>
      <c r="P67" s="147" t="s">
        <v>139</v>
      </c>
      <c r="Q67" s="5"/>
    </row>
    <row r="68" spans="1:25" ht="12.75" customHeight="1">
      <c r="A68" s="42"/>
      <c r="B68" s="794" t="s">
        <v>131</v>
      </c>
      <c r="C68" s="656"/>
      <c r="D68" s="656"/>
      <c r="E68" s="647"/>
      <c r="F68" s="141">
        <f t="shared" ref="F68:O68" si="11">SUM(F56:F67)</f>
        <v>3.5</v>
      </c>
      <c r="G68" s="141">
        <f t="shared" si="11"/>
        <v>3</v>
      </c>
      <c r="H68" s="141">
        <f t="shared" si="11"/>
        <v>3.5</v>
      </c>
      <c r="I68" s="141">
        <f t="shared" si="11"/>
        <v>3</v>
      </c>
      <c r="J68" s="141">
        <f t="shared" si="11"/>
        <v>2.5</v>
      </c>
      <c r="K68" s="141">
        <f t="shared" si="11"/>
        <v>2</v>
      </c>
      <c r="L68" s="141">
        <f t="shared" si="11"/>
        <v>2</v>
      </c>
      <c r="M68" s="141">
        <f t="shared" si="11"/>
        <v>2</v>
      </c>
      <c r="N68" s="141">
        <f t="shared" si="11"/>
        <v>4</v>
      </c>
      <c r="O68" s="141">
        <f t="shared" si="11"/>
        <v>4</v>
      </c>
      <c r="P68" s="142">
        <f>SUM(F68:O68)</f>
        <v>29.5</v>
      </c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A69" s="42"/>
      <c r="B69" s="66"/>
      <c r="C69" s="692" t="s">
        <v>228</v>
      </c>
      <c r="D69" s="693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2.75" customHeight="1">
      <c r="A70" s="42"/>
      <c r="B70" s="66"/>
      <c r="C70" s="42" t="s">
        <v>77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2.75" customHeight="1">
      <c r="C71" t="s">
        <v>136</v>
      </c>
      <c r="Q71" s="5"/>
    </row>
    <row r="72" spans="1:25" ht="12.75" customHeight="1">
      <c r="F72" s="646" t="s">
        <v>78</v>
      </c>
      <c r="G72" s="656"/>
      <c r="H72" s="656"/>
      <c r="I72" s="656"/>
      <c r="J72" s="656"/>
      <c r="K72" s="656"/>
      <c r="L72" s="656"/>
      <c r="M72" s="656"/>
      <c r="N72" s="656"/>
      <c r="O72" s="647"/>
      <c r="Q72" s="5"/>
    </row>
    <row r="73" spans="1:25" ht="12.75" customHeight="1">
      <c r="E73" s="5"/>
      <c r="F73" s="793">
        <v>36</v>
      </c>
      <c r="G73" s="647"/>
      <c r="H73" s="793">
        <v>36</v>
      </c>
      <c r="I73" s="647"/>
      <c r="J73" s="793">
        <v>35</v>
      </c>
      <c r="K73" s="647"/>
      <c r="L73" s="793">
        <v>34</v>
      </c>
      <c r="M73" s="647"/>
      <c r="N73" s="793">
        <v>26</v>
      </c>
      <c r="O73" s="647"/>
      <c r="Q73" s="5"/>
    </row>
    <row r="74" spans="1:25" ht="12.75" customHeight="1">
      <c r="E74" s="5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5"/>
    </row>
    <row r="75" spans="1:25" ht="12.75" customHeight="1">
      <c r="C75" s="15"/>
      <c r="D75" s="1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E77" s="5"/>
      <c r="Q77" s="5"/>
    </row>
    <row r="78" spans="1:25" ht="12.75" customHeight="1">
      <c r="C78" s="5"/>
      <c r="D78" s="5"/>
      <c r="E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5.75" customHeight="1"/>
    <row r="275" spans="17:17" ht="15.75" customHeight="1"/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5">
    <mergeCell ref="P56:P57"/>
    <mergeCell ref="D57:E57"/>
    <mergeCell ref="F73:G73"/>
    <mergeCell ref="H73:I73"/>
    <mergeCell ref="J73:K73"/>
    <mergeCell ref="L73:M73"/>
    <mergeCell ref="N73:O73"/>
    <mergeCell ref="C66:E66"/>
    <mergeCell ref="F72:O72"/>
    <mergeCell ref="C59:E59"/>
    <mergeCell ref="C67:E67"/>
    <mergeCell ref="B68:E68"/>
    <mergeCell ref="C69:D69"/>
    <mergeCell ref="C65:E65"/>
    <mergeCell ref="C64:E64"/>
    <mergeCell ref="C60:E60"/>
    <mergeCell ref="P44:P45"/>
    <mergeCell ref="B33:B34"/>
    <mergeCell ref="B42:E42"/>
    <mergeCell ref="C41:D41"/>
    <mergeCell ref="B10:B11"/>
    <mergeCell ref="C37:D37"/>
    <mergeCell ref="C38:D38"/>
    <mergeCell ref="B2:C2"/>
    <mergeCell ref="B39:B40"/>
    <mergeCell ref="C36:D36"/>
    <mergeCell ref="C33:D34"/>
    <mergeCell ref="B32:E32"/>
    <mergeCell ref="B29:P29"/>
    <mergeCell ref="C35:D35"/>
    <mergeCell ref="B28:E28"/>
    <mergeCell ref="C24:D24"/>
    <mergeCell ref="B53:E53"/>
    <mergeCell ref="B54:E54"/>
    <mergeCell ref="C49:D50"/>
    <mergeCell ref="B49:B50"/>
    <mergeCell ref="C39:D40"/>
    <mergeCell ref="C48:D48"/>
    <mergeCell ref="C46:D46"/>
    <mergeCell ref="C44:D45"/>
    <mergeCell ref="C43:D43"/>
    <mergeCell ref="B44:B45"/>
    <mergeCell ref="C47:D47"/>
    <mergeCell ref="C61:E61"/>
    <mergeCell ref="C62:E62"/>
    <mergeCell ref="C63:E63"/>
    <mergeCell ref="B55:E55"/>
    <mergeCell ref="B56:B57"/>
    <mergeCell ref="C56:C57"/>
    <mergeCell ref="D56:E56"/>
    <mergeCell ref="C58:E58"/>
    <mergeCell ref="Q19:Q22"/>
    <mergeCell ref="Q13:Q14"/>
    <mergeCell ref="C10:C11"/>
    <mergeCell ref="F11:G11"/>
    <mergeCell ref="E10:E11"/>
    <mergeCell ref="H11:I11"/>
    <mergeCell ref="J11:K11"/>
    <mergeCell ref="F10:O10"/>
    <mergeCell ref="C15:E15"/>
    <mergeCell ref="X10:Y10"/>
    <mergeCell ref="S11:V11"/>
    <mergeCell ref="N11:O11"/>
    <mergeCell ref="P10:P11"/>
    <mergeCell ref="L11:M11"/>
  </mergeCells>
  <conditionalFormatting sqref="E75 C77:D77">
    <cfRule type="cellIs" dxfId="357" priority="6" operator="greaterThan">
      <formula>0</formula>
    </cfRule>
  </conditionalFormatting>
  <conditionalFormatting sqref="V13">
    <cfRule type="cellIs" dxfId="356" priority="7" operator="lessThan">
      <formula>$U$13</formula>
    </cfRule>
  </conditionalFormatting>
  <conditionalFormatting sqref="V14">
    <cfRule type="cellIs" dxfId="355" priority="8" operator="lessThan">
      <formula>$U$14</formula>
    </cfRule>
  </conditionalFormatting>
  <conditionalFormatting sqref="V16">
    <cfRule type="cellIs" dxfId="354" priority="9" operator="lessThan">
      <formula>$U$16</formula>
    </cfRule>
  </conditionalFormatting>
  <conditionalFormatting sqref="F51:O51">
    <cfRule type="cellIs" dxfId="353" priority="10" operator="lessThan">
      <formula>$F$42/2</formula>
    </cfRule>
  </conditionalFormatting>
  <conditionalFormatting sqref="P54">
    <cfRule type="cellIs" dxfId="352" priority="11" operator="lessThan">
      <formula>#REF!</formula>
    </cfRule>
  </conditionalFormatting>
  <conditionalFormatting sqref="P54">
    <cfRule type="cellIs" dxfId="351" priority="12" operator="greaterThan">
      <formula>#REF!</formula>
    </cfRule>
  </conditionalFormatting>
  <conditionalFormatting sqref="H73">
    <cfRule type="cellIs" dxfId="350" priority="17" operator="greaterThan">
      <formula>$H$73</formula>
    </cfRule>
  </conditionalFormatting>
  <conditionalFormatting sqref="N53:O53">
    <cfRule type="cellIs" dxfId="349" priority="34" operator="lessThan">
      <formula>#REF!</formula>
    </cfRule>
  </conditionalFormatting>
  <conditionalFormatting sqref="N53:O53">
    <cfRule type="cellIs" dxfId="348" priority="35" operator="greaterThan">
      <formula>#REF!</formula>
    </cfRule>
  </conditionalFormatting>
  <conditionalFormatting sqref="H52">
    <cfRule type="cellIs" dxfId="347" priority="36" operator="lessThan">
      <formula>$H$53</formula>
    </cfRule>
  </conditionalFormatting>
  <conditionalFormatting sqref="H52">
    <cfRule type="cellIs" dxfId="346" priority="37" operator="greaterThan">
      <formula>$H$53</formula>
    </cfRule>
  </conditionalFormatting>
  <conditionalFormatting sqref="I52">
    <cfRule type="cellIs" dxfId="345" priority="38" operator="lessThan">
      <formula>$I$53</formula>
    </cfRule>
  </conditionalFormatting>
  <conditionalFormatting sqref="I52">
    <cfRule type="cellIs" dxfId="344" priority="39" operator="greaterThan">
      <formula>$I$53</formula>
    </cfRule>
  </conditionalFormatting>
  <conditionalFormatting sqref="J52">
    <cfRule type="cellIs" dxfId="343" priority="40" operator="lessThan">
      <formula>$J$53</formula>
    </cfRule>
  </conditionalFormatting>
  <conditionalFormatting sqref="J52">
    <cfRule type="cellIs" dxfId="342" priority="41" operator="greaterThan">
      <formula>$J$53</formula>
    </cfRule>
  </conditionalFormatting>
  <conditionalFormatting sqref="K52">
    <cfRule type="cellIs" dxfId="341" priority="42" operator="lessThan">
      <formula>$K$53</formula>
    </cfRule>
  </conditionalFormatting>
  <conditionalFormatting sqref="K52">
    <cfRule type="cellIs" dxfId="340" priority="43" operator="greaterThan">
      <formula>$K$53</formula>
    </cfRule>
  </conditionalFormatting>
  <conditionalFormatting sqref="L52">
    <cfRule type="cellIs" dxfId="339" priority="44" operator="lessThan">
      <formula>$L$53</formula>
    </cfRule>
  </conditionalFormatting>
  <conditionalFormatting sqref="L52">
    <cfRule type="cellIs" dxfId="338" priority="45" operator="greaterThan">
      <formula>$L$53</formula>
    </cfRule>
  </conditionalFormatting>
  <conditionalFormatting sqref="M52">
    <cfRule type="cellIs" dxfId="337" priority="46" operator="lessThan">
      <formula>$M$53</formula>
    </cfRule>
  </conditionalFormatting>
  <conditionalFormatting sqref="M52">
    <cfRule type="cellIs" dxfId="336" priority="47" operator="greaterThan">
      <formula>$M$53</formula>
    </cfRule>
  </conditionalFormatting>
  <conditionalFormatting sqref="N52">
    <cfRule type="cellIs" dxfId="335" priority="48" operator="lessThan">
      <formula>$N$53</formula>
    </cfRule>
  </conditionalFormatting>
  <conditionalFormatting sqref="N52">
    <cfRule type="cellIs" dxfId="334" priority="49" operator="greaterThan">
      <formula>$N$53</formula>
    </cfRule>
  </conditionalFormatting>
  <conditionalFormatting sqref="O52">
    <cfRule type="cellIs" dxfId="333" priority="50" operator="lessThan">
      <formula>$O$53</formula>
    </cfRule>
  </conditionalFormatting>
  <conditionalFormatting sqref="O52">
    <cfRule type="cellIs" dxfId="332" priority="51" operator="greaterThan">
      <formula>$O$53</formula>
    </cfRule>
  </conditionalFormatting>
  <conditionalFormatting sqref="F55:G55">
    <cfRule type="cellIs" dxfId="331" priority="5" operator="notEqual">
      <formula>$F$73</formula>
    </cfRule>
  </conditionalFormatting>
  <conditionalFormatting sqref="H55:I55">
    <cfRule type="cellIs" dxfId="330" priority="4" operator="notEqual">
      <formula>$H$73</formula>
    </cfRule>
  </conditionalFormatting>
  <conditionalFormatting sqref="J55:K55">
    <cfRule type="cellIs" dxfId="329" priority="3" operator="notEqual">
      <formula>$J$73</formula>
    </cfRule>
  </conditionalFormatting>
  <conditionalFormatting sqref="L55:M55">
    <cfRule type="cellIs" dxfId="328" priority="2" operator="notEqual">
      <formula>$L$73</formula>
    </cfRule>
  </conditionalFormatting>
  <conditionalFormatting sqref="N55:O55">
    <cfRule type="cellIs" dxfId="327" priority="1" operator="notEqual">
      <formula>$N$73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1 F54:O54 E43:E50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E47" sqref="E47"/>
    </sheetView>
  </sheetViews>
  <sheetFormatPr defaultColWidth="14.44140625" defaultRowHeight="15" customHeight="1"/>
  <cols>
    <col min="1" max="1" width="10.5546875" style="292" customWidth="1"/>
    <col min="2" max="2" width="3.44140625" style="292" customWidth="1"/>
    <col min="3" max="3" width="31.5546875" style="292" customWidth="1"/>
    <col min="4" max="4" width="9" style="292" customWidth="1"/>
    <col min="5" max="5" width="12.109375" style="292" customWidth="1"/>
    <col min="6" max="9" width="5.77734375" style="292" customWidth="1"/>
    <col min="10" max="10" width="5.44140625" style="292" customWidth="1"/>
    <col min="11" max="11" width="6.77734375" style="292" customWidth="1"/>
    <col min="12" max="13" width="5.77734375" style="292" customWidth="1"/>
    <col min="14" max="14" width="7.77734375" style="292" customWidth="1"/>
    <col min="15" max="15" width="5.77734375" style="292" customWidth="1"/>
    <col min="16" max="16" width="20.5546875" style="292" customWidth="1"/>
    <col min="17" max="17" width="5.5546875" style="292" customWidth="1"/>
    <col min="18" max="19" width="8.777343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16384" width="14.44140625" style="292"/>
  </cols>
  <sheetData>
    <row r="1" spans="1:25" ht="24.75" customHeight="1">
      <c r="B1" s="291" t="s">
        <v>1</v>
      </c>
      <c r="Q1" s="290"/>
    </row>
    <row r="2" spans="1:25" ht="12.75" customHeight="1">
      <c r="B2" s="467" t="s">
        <v>276</v>
      </c>
      <c r="C2" s="467"/>
      <c r="D2" s="468"/>
      <c r="E2" s="293"/>
      <c r="L2" s="293"/>
      <c r="M2" s="293"/>
      <c r="N2" s="293"/>
      <c r="O2" s="293"/>
      <c r="Q2" s="290"/>
      <c r="T2" s="642"/>
    </row>
    <row r="3" spans="1:25" ht="12.75" customHeight="1">
      <c r="B3" s="294" t="s">
        <v>15</v>
      </c>
      <c r="L3" s="295"/>
      <c r="M3" s="295"/>
      <c r="N3" s="295"/>
      <c r="Q3" s="290"/>
    </row>
    <row r="4" spans="1:25" ht="12.75" customHeight="1">
      <c r="B4" s="294" t="s">
        <v>16</v>
      </c>
      <c r="L4" s="295"/>
      <c r="M4" s="295"/>
      <c r="N4" s="295"/>
      <c r="Q4" s="290"/>
    </row>
    <row r="5" spans="1:25" ht="12.75" customHeight="1">
      <c r="B5" s="294" t="s">
        <v>17</v>
      </c>
      <c r="D5" s="293" t="str">
        <f>IF($C$30=0," ",$C$30)</f>
        <v>język obcy nowożytny</v>
      </c>
      <c r="H5" s="293" t="str">
        <f>IF(C31=0," ",C31)</f>
        <v>matematyka</v>
      </c>
      <c r="L5" s="295"/>
      <c r="M5" s="295"/>
      <c r="N5" s="295"/>
      <c r="Q5" s="290"/>
    </row>
    <row r="6" spans="1:25" ht="12.75" customHeight="1">
      <c r="B6" s="294" t="s">
        <v>22</v>
      </c>
      <c r="D6" s="293"/>
      <c r="H6" s="293"/>
      <c r="L6" s="295"/>
      <c r="M6" s="295"/>
      <c r="N6" s="295"/>
      <c r="Q6" s="290"/>
    </row>
    <row r="7" spans="1:25" ht="12.75" customHeight="1">
      <c r="B7" s="294"/>
      <c r="C7" s="296" t="s">
        <v>277</v>
      </c>
      <c r="D7" s="297" t="s">
        <v>278</v>
      </c>
      <c r="H7" s="293"/>
      <c r="L7" s="295"/>
      <c r="M7" s="295"/>
      <c r="N7" s="295"/>
      <c r="Q7" s="290"/>
    </row>
    <row r="8" spans="1:25" ht="12.75" customHeight="1">
      <c r="B8" s="294"/>
      <c r="C8" s="296" t="s">
        <v>279</v>
      </c>
      <c r="D8" s="297" t="s">
        <v>280</v>
      </c>
      <c r="H8" s="293"/>
      <c r="L8" s="295"/>
      <c r="M8" s="295"/>
      <c r="N8" s="295"/>
      <c r="Q8" s="290"/>
    </row>
    <row r="9" spans="1:25" ht="12.75" customHeight="1">
      <c r="Q9" s="290"/>
    </row>
    <row r="10" spans="1:25" ht="24.75" customHeight="1">
      <c r="B10" s="810" t="s">
        <v>4</v>
      </c>
      <c r="C10" s="811" t="s">
        <v>5</v>
      </c>
      <c r="D10" s="298"/>
      <c r="E10" s="813"/>
      <c r="F10" s="827" t="s">
        <v>6</v>
      </c>
      <c r="G10" s="796"/>
      <c r="H10" s="796"/>
      <c r="I10" s="796"/>
      <c r="J10" s="796"/>
      <c r="K10" s="796"/>
      <c r="L10" s="796"/>
      <c r="M10" s="796"/>
      <c r="N10" s="796"/>
      <c r="O10" s="797"/>
      <c r="P10" s="828" t="s">
        <v>44</v>
      </c>
      <c r="Q10" s="299"/>
      <c r="X10" s="802" t="s">
        <v>7</v>
      </c>
      <c r="Y10" s="797"/>
    </row>
    <row r="11" spans="1:25" ht="25.5" customHeight="1">
      <c r="B11" s="809"/>
      <c r="C11" s="812"/>
      <c r="D11" s="300"/>
      <c r="E11" s="814"/>
      <c r="F11" s="827" t="s">
        <v>8</v>
      </c>
      <c r="G11" s="797"/>
      <c r="H11" s="827" t="s">
        <v>9</v>
      </c>
      <c r="I11" s="797"/>
      <c r="J11" s="827" t="s">
        <v>10</v>
      </c>
      <c r="K11" s="797"/>
      <c r="L11" s="827" t="s">
        <v>11</v>
      </c>
      <c r="M11" s="797"/>
      <c r="N11" s="829" t="s">
        <v>45</v>
      </c>
      <c r="O11" s="797"/>
      <c r="P11" s="809"/>
      <c r="Q11" s="299"/>
      <c r="S11" s="802" t="s">
        <v>46</v>
      </c>
      <c r="T11" s="796"/>
      <c r="U11" s="796"/>
      <c r="V11" s="797"/>
      <c r="X11" s="301" t="s">
        <v>47</v>
      </c>
      <c r="Y11" s="302" t="s">
        <v>48</v>
      </c>
    </row>
    <row r="12" spans="1:25" ht="12.75" customHeight="1">
      <c r="A12" s="303"/>
      <c r="B12" s="443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S12" s="311"/>
      <c r="T12" s="311" t="s">
        <v>50</v>
      </c>
      <c r="U12" s="311" t="s">
        <v>51</v>
      </c>
      <c r="V12" s="311" t="s">
        <v>52</v>
      </c>
      <c r="X12" s="311"/>
      <c r="Y12" s="311"/>
    </row>
    <row r="13" spans="1:25" ht="12.75" customHeight="1">
      <c r="A13" s="303"/>
      <c r="B13" s="443">
        <v>2</v>
      </c>
      <c r="C13" s="305" t="s">
        <v>24</v>
      </c>
      <c r="D13" s="469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5">
        <f>SUM(P13:P14)</f>
        <v>20</v>
      </c>
      <c r="S13" s="470" t="s">
        <v>55</v>
      </c>
      <c r="T13" s="471" t="s">
        <v>277</v>
      </c>
      <c r="U13" s="472">
        <v>705</v>
      </c>
      <c r="V13" s="472">
        <v>840</v>
      </c>
      <c r="X13" s="311" t="s">
        <v>14</v>
      </c>
      <c r="Y13" s="311" t="s">
        <v>24</v>
      </c>
    </row>
    <row r="14" spans="1:25" ht="12.75" customHeight="1">
      <c r="A14" s="303"/>
      <c r="B14" s="443">
        <v>3</v>
      </c>
      <c r="C14" s="305" t="s">
        <v>56</v>
      </c>
      <c r="D14" s="469" t="s">
        <v>57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09"/>
      <c r="S14" s="470" t="s">
        <v>58</v>
      </c>
      <c r="T14" s="471" t="s">
        <v>279</v>
      </c>
      <c r="U14" s="472">
        <v>690</v>
      </c>
      <c r="V14" s="472">
        <v>735</v>
      </c>
      <c r="X14" s="311" t="s">
        <v>29</v>
      </c>
      <c r="Y14" s="311" t="s">
        <v>26</v>
      </c>
    </row>
    <row r="15" spans="1:25" ht="12.75" customHeight="1">
      <c r="A15" s="303"/>
      <c r="B15" s="443">
        <v>4</v>
      </c>
      <c r="C15" s="718" t="s">
        <v>333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S15" s="1071" t="s">
        <v>147</v>
      </c>
      <c r="T15" s="1072" t="s">
        <v>354</v>
      </c>
      <c r="U15" s="1071"/>
      <c r="X15" s="311" t="s">
        <v>30</v>
      </c>
      <c r="Y15" s="311" t="s">
        <v>31</v>
      </c>
    </row>
    <row r="16" spans="1:25" ht="12.75" customHeight="1">
      <c r="A16" s="303"/>
      <c r="B16" s="443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S16" s="470" t="s">
        <v>147</v>
      </c>
      <c r="T16" s="470" t="s">
        <v>281</v>
      </c>
      <c r="U16" s="470">
        <v>1395</v>
      </c>
      <c r="V16" s="470">
        <v>1575</v>
      </c>
      <c r="X16" s="311" t="s">
        <v>33</v>
      </c>
      <c r="Y16" s="311" t="s">
        <v>34</v>
      </c>
    </row>
    <row r="17" spans="1:25" ht="12.75" customHeight="1">
      <c r="A17" s="303"/>
      <c r="B17" s="443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S17" s="470" t="s">
        <v>148</v>
      </c>
      <c r="T17" s="473"/>
      <c r="U17" s="472"/>
      <c r="V17" s="472">
        <v>105</v>
      </c>
      <c r="X17" s="311" t="s">
        <v>35</v>
      </c>
      <c r="Y17" s="311" t="s">
        <v>36</v>
      </c>
    </row>
    <row r="18" spans="1:25" ht="12.75" customHeight="1">
      <c r="A18" s="303"/>
      <c r="B18" s="443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309">
        <f t="shared" si="0"/>
        <v>2</v>
      </c>
      <c r="Q18" s="310"/>
      <c r="S18" s="645" t="s">
        <v>282</v>
      </c>
      <c r="T18" s="644"/>
      <c r="U18" s="643"/>
      <c r="V18" s="470">
        <v>1680</v>
      </c>
      <c r="X18" s="311" t="s">
        <v>37</v>
      </c>
      <c r="Y18" s="311" t="s">
        <v>38</v>
      </c>
    </row>
    <row r="19" spans="1:25" ht="12.75" customHeight="1">
      <c r="A19" s="303"/>
      <c r="B19" s="443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5">
        <f>SUM(P19:P22)</f>
        <v>16</v>
      </c>
      <c r="X19" s="311"/>
      <c r="Y19" s="311" t="s">
        <v>39</v>
      </c>
    </row>
    <row r="20" spans="1:25" ht="12.75" customHeight="1">
      <c r="A20" s="303"/>
      <c r="B20" s="443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6"/>
      <c r="S20" s="292" t="s">
        <v>65</v>
      </c>
      <c r="X20" s="311"/>
      <c r="Y20" s="311" t="s">
        <v>40</v>
      </c>
    </row>
    <row r="21" spans="1:25" ht="12.75" customHeight="1">
      <c r="A21" s="303"/>
      <c r="B21" s="443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6"/>
      <c r="T21" s="293" t="s">
        <v>66</v>
      </c>
      <c r="U21" s="448" t="s">
        <v>67</v>
      </c>
      <c r="X21" s="290"/>
      <c r="Y21" s="290"/>
    </row>
    <row r="22" spans="1:25" ht="12.75" customHeight="1">
      <c r="A22" s="303"/>
      <c r="B22" s="443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09"/>
      <c r="T22" s="293" t="s">
        <v>53</v>
      </c>
      <c r="U22" s="448" t="s">
        <v>68</v>
      </c>
      <c r="X22" s="290"/>
      <c r="Y22" s="290"/>
    </row>
    <row r="23" spans="1:25" ht="12.75" customHeight="1">
      <c r="A23" s="303"/>
      <c r="B23" s="443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T23" s="293" t="s">
        <v>69</v>
      </c>
      <c r="U23" s="448" t="s">
        <v>70</v>
      </c>
    </row>
    <row r="24" spans="1:25" ht="12.75" customHeight="1">
      <c r="A24" s="303"/>
      <c r="B24" s="443">
        <v>13</v>
      </c>
      <c r="C24" s="821" t="s">
        <v>40</v>
      </c>
      <c r="D24" s="796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T24" s="293" t="s">
        <v>57</v>
      </c>
      <c r="U24" s="448" t="s">
        <v>71</v>
      </c>
    </row>
    <row r="25" spans="1:25" ht="12.75" customHeight="1">
      <c r="A25" s="303"/>
      <c r="B25" s="443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</row>
    <row r="26" spans="1:25" ht="12.75" customHeight="1">
      <c r="A26" s="303"/>
      <c r="B26" s="443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</row>
    <row r="27" spans="1:25" ht="12.75" customHeight="1">
      <c r="A27" s="303"/>
      <c r="B27" s="443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</row>
    <row r="28" spans="1:25" ht="24" customHeight="1">
      <c r="B28" s="822" t="s">
        <v>75</v>
      </c>
      <c r="C28" s="823"/>
      <c r="D28" s="823"/>
      <c r="E28" s="824"/>
      <c r="F28" s="317">
        <f t="shared" ref="F28:O28" si="2">SUM(F12:F27)</f>
        <v>24</v>
      </c>
      <c r="G28" s="317">
        <f t="shared" si="2"/>
        <v>24</v>
      </c>
      <c r="H28" s="317">
        <f t="shared" si="2"/>
        <v>22</v>
      </c>
      <c r="I28" s="317">
        <f t="shared" si="2"/>
        <v>22</v>
      </c>
      <c r="J28" s="317">
        <f t="shared" si="2"/>
        <v>21</v>
      </c>
      <c r="K28" s="317">
        <f t="shared" si="2"/>
        <v>21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S28" s="293"/>
      <c r="T28" s="319"/>
      <c r="X28" s="319"/>
    </row>
    <row r="29" spans="1:25" ht="12.75" customHeight="1">
      <c r="B29" s="825" t="s">
        <v>76</v>
      </c>
      <c r="C29" s="796"/>
      <c r="D29" s="796"/>
      <c r="E29" s="796"/>
      <c r="F29" s="796"/>
      <c r="G29" s="796"/>
      <c r="H29" s="796"/>
      <c r="I29" s="796"/>
      <c r="J29" s="796"/>
      <c r="K29" s="796"/>
      <c r="L29" s="796"/>
      <c r="M29" s="796"/>
      <c r="N29" s="796"/>
      <c r="O29" s="796"/>
      <c r="P29" s="796"/>
      <c r="Q29" s="310"/>
      <c r="S29" s="293"/>
      <c r="X29" s="319"/>
    </row>
    <row r="30" spans="1:25" ht="12.75" customHeight="1">
      <c r="B30" s="320">
        <v>1</v>
      </c>
      <c r="C30" s="321" t="s">
        <v>24</v>
      </c>
      <c r="D30" s="312" t="s">
        <v>53</v>
      </c>
      <c r="E30" s="314"/>
      <c r="F30" s="474"/>
      <c r="G30" s="474"/>
      <c r="H30" s="474"/>
      <c r="I30" s="474"/>
      <c r="J30" s="474">
        <v>1</v>
      </c>
      <c r="K30" s="474">
        <v>1</v>
      </c>
      <c r="L30" s="474">
        <v>1</v>
      </c>
      <c r="M30" s="474">
        <v>1</v>
      </c>
      <c r="N30" s="474"/>
      <c r="O30" s="474"/>
      <c r="P30" s="322">
        <f t="shared" ref="P30:P51" si="3">SUM(F30:O30)/2</f>
        <v>2</v>
      </c>
      <c r="Q30" s="310"/>
      <c r="U30" s="319"/>
      <c r="V30" s="319"/>
      <c r="W30" s="319"/>
      <c r="X30" s="319"/>
    </row>
    <row r="31" spans="1:25" ht="12.75" customHeight="1">
      <c r="B31" s="323">
        <v>2</v>
      </c>
      <c r="C31" s="321" t="s">
        <v>39</v>
      </c>
      <c r="D31" s="321"/>
      <c r="E31" s="314"/>
      <c r="F31" s="474">
        <v>1</v>
      </c>
      <c r="G31" s="474">
        <v>1</v>
      </c>
      <c r="H31" s="474">
        <v>1</v>
      </c>
      <c r="I31" s="474">
        <v>1</v>
      </c>
      <c r="J31" s="474">
        <v>1</v>
      </c>
      <c r="K31" s="474">
        <v>1</v>
      </c>
      <c r="L31" s="474">
        <v>1</v>
      </c>
      <c r="M31" s="474">
        <v>1</v>
      </c>
      <c r="N31" s="474">
        <v>2</v>
      </c>
      <c r="O31" s="474">
        <v>2</v>
      </c>
      <c r="P31" s="322">
        <f t="shared" si="3"/>
        <v>6</v>
      </c>
      <c r="Q31" s="310"/>
      <c r="U31" s="319"/>
      <c r="V31" s="319"/>
      <c r="W31" s="319"/>
      <c r="X31" s="319"/>
    </row>
    <row r="32" spans="1:25" ht="12.75" customHeight="1">
      <c r="B32" s="826" t="s">
        <v>82</v>
      </c>
      <c r="C32" s="796"/>
      <c r="D32" s="796"/>
      <c r="E32" s="797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S32" s="293"/>
      <c r="T32" s="319"/>
      <c r="U32" s="319"/>
      <c r="V32" s="319"/>
      <c r="W32" s="319"/>
      <c r="X32" s="319"/>
    </row>
    <row r="33" spans="1:26" ht="12.75" customHeight="1">
      <c r="A33" s="446">
        <f t="shared" ref="A33:A49" si="5">LEN(C33)</f>
        <v>19</v>
      </c>
      <c r="B33" s="815">
        <v>17</v>
      </c>
      <c r="C33" s="817" t="s">
        <v>83</v>
      </c>
      <c r="D33" s="818"/>
      <c r="E33" s="451" t="s">
        <v>277</v>
      </c>
      <c r="F33" s="452"/>
      <c r="G33" s="452"/>
      <c r="H33" s="452"/>
      <c r="I33" s="452"/>
      <c r="J33" s="452">
        <v>1</v>
      </c>
      <c r="K33" s="452">
        <v>1</v>
      </c>
      <c r="L33" s="452"/>
      <c r="M33" s="452"/>
      <c r="N33" s="452"/>
      <c r="O33" s="452"/>
      <c r="P33" s="329">
        <f t="shared" si="3"/>
        <v>1</v>
      </c>
      <c r="Q33" s="310"/>
    </row>
    <row r="34" spans="1:26" ht="12.75" customHeight="1">
      <c r="A34" s="446">
        <f t="shared" si="5"/>
        <v>0</v>
      </c>
      <c r="B34" s="809"/>
      <c r="C34" s="812"/>
      <c r="D34" s="819"/>
      <c r="E34" s="451" t="s">
        <v>279</v>
      </c>
      <c r="F34" s="452"/>
      <c r="G34" s="452"/>
      <c r="H34" s="452"/>
      <c r="I34" s="452"/>
      <c r="J34" s="452"/>
      <c r="K34" s="452"/>
      <c r="L34" s="452">
        <v>1</v>
      </c>
      <c r="M34" s="452">
        <v>1</v>
      </c>
      <c r="N34" s="452"/>
      <c r="O34" s="452"/>
      <c r="P34" s="329">
        <f t="shared" si="3"/>
        <v>1</v>
      </c>
      <c r="Q34" s="310"/>
      <c r="R34" s="448"/>
      <c r="S34" s="448"/>
      <c r="T34" s="448"/>
      <c r="U34" s="448"/>
      <c r="V34" s="448"/>
      <c r="W34" s="448"/>
      <c r="X34" s="448"/>
      <c r="Y34" s="448"/>
      <c r="Z34" s="448"/>
    </row>
    <row r="35" spans="1:26" ht="12.75" customHeight="1">
      <c r="A35" s="446">
        <f t="shared" si="5"/>
        <v>8</v>
      </c>
      <c r="B35" s="443">
        <v>18</v>
      </c>
      <c r="C35" s="820" t="s">
        <v>154</v>
      </c>
      <c r="D35" s="797"/>
      <c r="E35" s="454" t="s">
        <v>277</v>
      </c>
      <c r="F35" s="455">
        <v>2</v>
      </c>
      <c r="G35" s="455">
        <v>2</v>
      </c>
      <c r="H35" s="455"/>
      <c r="I35" s="455"/>
      <c r="J35" s="455"/>
      <c r="K35" s="455"/>
      <c r="L35" s="455"/>
      <c r="M35" s="455"/>
      <c r="N35" s="455"/>
      <c r="O35" s="455"/>
      <c r="P35" s="329">
        <f t="shared" si="3"/>
        <v>2</v>
      </c>
      <c r="Q35" s="310"/>
      <c r="S35" s="449"/>
      <c r="T35" s="453"/>
    </row>
    <row r="36" spans="1:26" ht="12.75" customHeight="1">
      <c r="A36" s="446">
        <f t="shared" si="5"/>
        <v>9</v>
      </c>
      <c r="B36" s="443">
        <v>19</v>
      </c>
      <c r="C36" s="820" t="s">
        <v>283</v>
      </c>
      <c r="D36" s="797"/>
      <c r="E36" s="454" t="s">
        <v>277</v>
      </c>
      <c r="F36" s="455">
        <v>3</v>
      </c>
      <c r="G36" s="455">
        <v>3</v>
      </c>
      <c r="H36" s="455">
        <v>3</v>
      </c>
      <c r="I36" s="455">
        <v>3</v>
      </c>
      <c r="J36" s="455"/>
      <c r="K36" s="455"/>
      <c r="L36" s="455"/>
      <c r="M36" s="455"/>
      <c r="N36" s="455"/>
      <c r="O36" s="455"/>
      <c r="P36" s="329">
        <f t="shared" si="3"/>
        <v>6</v>
      </c>
      <c r="Q36" s="310"/>
    </row>
    <row r="37" spans="1:26" ht="12.75" customHeight="1">
      <c r="A37" s="446">
        <f t="shared" si="5"/>
        <v>23</v>
      </c>
      <c r="B37" s="443">
        <v>20</v>
      </c>
      <c r="C37" s="820" t="s">
        <v>155</v>
      </c>
      <c r="D37" s="797"/>
      <c r="E37" s="454" t="s">
        <v>277</v>
      </c>
      <c r="F37" s="455">
        <v>2</v>
      </c>
      <c r="G37" s="455">
        <v>2</v>
      </c>
      <c r="H37" s="455">
        <v>3</v>
      </c>
      <c r="I37" s="455">
        <v>3</v>
      </c>
      <c r="J37" s="455"/>
      <c r="K37" s="455"/>
      <c r="L37" s="455"/>
      <c r="M37" s="455"/>
      <c r="N37" s="455"/>
      <c r="O37" s="455"/>
      <c r="P37" s="329">
        <f t="shared" si="3"/>
        <v>5</v>
      </c>
      <c r="Q37" s="310"/>
    </row>
    <row r="38" spans="1:26" ht="12.75" customHeight="1">
      <c r="A38" s="446">
        <f t="shared" si="5"/>
        <v>13</v>
      </c>
      <c r="B38" s="443">
        <v>21</v>
      </c>
      <c r="C38" s="820" t="s">
        <v>284</v>
      </c>
      <c r="D38" s="797"/>
      <c r="E38" s="454" t="s">
        <v>279</v>
      </c>
      <c r="F38" s="455"/>
      <c r="G38" s="455"/>
      <c r="H38" s="455">
        <v>1</v>
      </c>
      <c r="I38" s="455">
        <v>1</v>
      </c>
      <c r="J38" s="455">
        <v>2</v>
      </c>
      <c r="K38" s="455">
        <v>2</v>
      </c>
      <c r="L38" s="455">
        <v>2</v>
      </c>
      <c r="M38" s="455">
        <v>2</v>
      </c>
      <c r="N38" s="455"/>
      <c r="O38" s="455"/>
      <c r="P38" s="329">
        <f t="shared" si="3"/>
        <v>5</v>
      </c>
      <c r="Q38" s="310"/>
    </row>
    <row r="39" spans="1:26" ht="12.75" customHeight="1">
      <c r="A39" s="446">
        <f t="shared" si="5"/>
        <v>7</v>
      </c>
      <c r="B39" s="443">
        <v>22</v>
      </c>
      <c r="C39" s="820" t="s">
        <v>285</v>
      </c>
      <c r="D39" s="797"/>
      <c r="E39" s="454" t="s">
        <v>279</v>
      </c>
      <c r="F39" s="455"/>
      <c r="G39" s="455"/>
      <c r="H39" s="455">
        <v>1</v>
      </c>
      <c r="I39" s="455">
        <v>1</v>
      </c>
      <c r="J39" s="455">
        <v>3</v>
      </c>
      <c r="K39" s="455">
        <v>3</v>
      </c>
      <c r="L39" s="455">
        <v>4</v>
      </c>
      <c r="M39" s="455">
        <v>4</v>
      </c>
      <c r="N39" s="455"/>
      <c r="O39" s="455"/>
      <c r="P39" s="329">
        <f t="shared" si="3"/>
        <v>8</v>
      </c>
      <c r="Q39" s="310"/>
    </row>
    <row r="40" spans="1:26" ht="12.75" customHeight="1">
      <c r="B40" s="338" t="s">
        <v>91</v>
      </c>
      <c r="C40" s="339"/>
      <c r="D40" s="340"/>
      <c r="E40" s="340"/>
      <c r="F40" s="341">
        <f t="shared" ref="F40:O40" si="6">SUM(F33:F39)</f>
        <v>7</v>
      </c>
      <c r="G40" s="341">
        <f t="shared" si="6"/>
        <v>7</v>
      </c>
      <c r="H40" s="341">
        <f t="shared" si="6"/>
        <v>8</v>
      </c>
      <c r="I40" s="341">
        <f t="shared" si="6"/>
        <v>8</v>
      </c>
      <c r="J40" s="341">
        <f t="shared" si="6"/>
        <v>6</v>
      </c>
      <c r="K40" s="341">
        <f t="shared" si="6"/>
        <v>6</v>
      </c>
      <c r="L40" s="341">
        <f t="shared" si="6"/>
        <v>7</v>
      </c>
      <c r="M40" s="341">
        <f t="shared" si="6"/>
        <v>7</v>
      </c>
      <c r="N40" s="341">
        <f t="shared" si="6"/>
        <v>0</v>
      </c>
      <c r="O40" s="341">
        <f t="shared" si="6"/>
        <v>0</v>
      </c>
      <c r="P40" s="341">
        <f t="shared" si="3"/>
        <v>28</v>
      </c>
      <c r="Q40" s="310"/>
    </row>
    <row r="41" spans="1:26" ht="12.75" customHeight="1">
      <c r="A41" s="446">
        <f t="shared" si="5"/>
        <v>25</v>
      </c>
      <c r="B41" s="311">
        <v>23</v>
      </c>
      <c r="C41" s="820" t="s">
        <v>286</v>
      </c>
      <c r="D41" s="797"/>
      <c r="E41" s="454" t="s">
        <v>277</v>
      </c>
      <c r="F41" s="455">
        <v>1</v>
      </c>
      <c r="G41" s="455">
        <v>1</v>
      </c>
      <c r="H41" s="455">
        <v>2</v>
      </c>
      <c r="I41" s="455">
        <v>2</v>
      </c>
      <c r="J41" s="455">
        <v>2</v>
      </c>
      <c r="K41" s="455">
        <v>2</v>
      </c>
      <c r="L41" s="455"/>
      <c r="M41" s="455"/>
      <c r="N41" s="455"/>
      <c r="O41" s="455"/>
      <c r="P41" s="329">
        <f t="shared" si="3"/>
        <v>5</v>
      </c>
      <c r="Q41" s="310"/>
    </row>
    <row r="42" spans="1:26" ht="12.75" customHeight="1">
      <c r="A42" s="446">
        <f t="shared" si="5"/>
        <v>19</v>
      </c>
      <c r="B42" s="311">
        <v>24</v>
      </c>
      <c r="C42" s="820" t="s">
        <v>287</v>
      </c>
      <c r="D42" s="797"/>
      <c r="E42" s="454" t="s">
        <v>277</v>
      </c>
      <c r="F42" s="455">
        <v>2</v>
      </c>
      <c r="G42" s="455">
        <v>2</v>
      </c>
      <c r="H42" s="455">
        <v>2</v>
      </c>
      <c r="I42" s="455">
        <v>2</v>
      </c>
      <c r="J42" s="455">
        <v>2</v>
      </c>
      <c r="K42" s="455">
        <v>2</v>
      </c>
      <c r="L42" s="455"/>
      <c r="M42" s="455"/>
      <c r="N42" s="455"/>
      <c r="O42" s="455"/>
      <c r="P42" s="329">
        <f t="shared" si="3"/>
        <v>6</v>
      </c>
      <c r="Q42" s="310"/>
    </row>
    <row r="43" spans="1:26" ht="12.75" customHeight="1">
      <c r="A43" s="446">
        <f t="shared" si="5"/>
        <v>21</v>
      </c>
      <c r="B43" s="311">
        <v>25</v>
      </c>
      <c r="C43" s="820" t="s">
        <v>288</v>
      </c>
      <c r="D43" s="797"/>
      <c r="E43" s="454" t="s">
        <v>277</v>
      </c>
      <c r="F43" s="455">
        <v>1</v>
      </c>
      <c r="G43" s="455">
        <v>1</v>
      </c>
      <c r="H43" s="455">
        <v>1</v>
      </c>
      <c r="I43" s="455">
        <v>1</v>
      </c>
      <c r="J43" s="455">
        <v>1</v>
      </c>
      <c r="K43" s="455">
        <v>1</v>
      </c>
      <c r="L43" s="455"/>
      <c r="M43" s="455"/>
      <c r="N43" s="455"/>
      <c r="O43" s="455"/>
      <c r="P43" s="329">
        <f t="shared" si="3"/>
        <v>3</v>
      </c>
      <c r="Q43" s="310"/>
    </row>
    <row r="44" spans="1:26" ht="12.75" customHeight="1">
      <c r="A44" s="446">
        <f t="shared" si="5"/>
        <v>21</v>
      </c>
      <c r="B44" s="311">
        <v>26</v>
      </c>
      <c r="C44" s="820" t="s">
        <v>289</v>
      </c>
      <c r="D44" s="797"/>
      <c r="E44" s="454" t="s">
        <v>279</v>
      </c>
      <c r="F44" s="455"/>
      <c r="G44" s="455"/>
      <c r="H44" s="455"/>
      <c r="I44" s="455"/>
      <c r="J44" s="455"/>
      <c r="K44" s="455"/>
      <c r="L44" s="455">
        <v>2</v>
      </c>
      <c r="M44" s="455">
        <v>2</v>
      </c>
      <c r="N44" s="455">
        <v>3</v>
      </c>
      <c r="O44" s="455"/>
      <c r="P44" s="329">
        <f t="shared" si="3"/>
        <v>3.5</v>
      </c>
      <c r="Q44" s="310"/>
    </row>
    <row r="45" spans="1:26" ht="12.75" customHeight="1">
      <c r="A45" s="446">
        <f t="shared" si="5"/>
        <v>18</v>
      </c>
      <c r="B45" s="311">
        <v>27</v>
      </c>
      <c r="C45" s="820" t="s">
        <v>290</v>
      </c>
      <c r="D45" s="797"/>
      <c r="E45" s="454" t="s">
        <v>279</v>
      </c>
      <c r="F45" s="455"/>
      <c r="G45" s="455"/>
      <c r="H45" s="455"/>
      <c r="I45" s="455"/>
      <c r="J45" s="455">
        <v>1</v>
      </c>
      <c r="K45" s="455">
        <v>1</v>
      </c>
      <c r="L45" s="455">
        <v>4</v>
      </c>
      <c r="M45" s="455">
        <v>4</v>
      </c>
      <c r="N45" s="455">
        <v>4</v>
      </c>
      <c r="O45" s="455"/>
      <c r="P45" s="329">
        <f t="shared" si="3"/>
        <v>7</v>
      </c>
      <c r="Q45" s="310"/>
    </row>
    <row r="46" spans="1:26" s="629" customFormat="1" ht="12.75" customHeight="1">
      <c r="A46" s="630"/>
      <c r="B46" s="475">
        <v>28</v>
      </c>
      <c r="C46" s="776" t="s">
        <v>340</v>
      </c>
      <c r="D46" s="777"/>
      <c r="E46" s="635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638">
        <v>3</v>
      </c>
      <c r="P46" s="95">
        <f t="shared" si="3"/>
        <v>1.5</v>
      </c>
      <c r="Q46" s="310"/>
    </row>
    <row r="47" spans="1:26" ht="12.75" customHeight="1">
      <c r="A47" s="446">
        <f t="shared" si="5"/>
        <v>23</v>
      </c>
      <c r="B47" s="475">
        <v>29</v>
      </c>
      <c r="C47" s="776" t="s">
        <v>341</v>
      </c>
      <c r="D47" s="770"/>
      <c r="E47" s="640" t="s">
        <v>354</v>
      </c>
      <c r="F47" s="98"/>
      <c r="G47" s="98"/>
      <c r="H47" s="98"/>
      <c r="I47" s="98"/>
      <c r="J47" s="98"/>
      <c r="K47" s="98"/>
      <c r="L47" s="98"/>
      <c r="M47" s="98"/>
      <c r="N47" s="98"/>
      <c r="O47" s="89">
        <v>4</v>
      </c>
      <c r="P47" s="95">
        <f t="shared" si="3"/>
        <v>2</v>
      </c>
      <c r="Q47" s="310"/>
    </row>
    <row r="48" spans="1:26" ht="12.75" customHeight="1">
      <c r="A48" s="446">
        <f t="shared" si="5"/>
        <v>17</v>
      </c>
      <c r="B48" s="815">
        <v>30</v>
      </c>
      <c r="C48" s="817" t="s">
        <v>97</v>
      </c>
      <c r="D48" s="818"/>
      <c r="E48" s="476" t="s">
        <v>277</v>
      </c>
      <c r="F48" s="477"/>
      <c r="G48" s="477"/>
      <c r="H48" s="477"/>
      <c r="I48" s="477"/>
      <c r="J48" s="477"/>
      <c r="K48" s="477" t="s">
        <v>98</v>
      </c>
      <c r="L48" s="477"/>
      <c r="M48" s="477"/>
      <c r="N48" s="477"/>
      <c r="O48" s="477"/>
      <c r="P48" s="337">
        <f t="shared" si="3"/>
        <v>0</v>
      </c>
      <c r="Q48" s="310"/>
    </row>
    <row r="49" spans="1:25" ht="12.75" customHeight="1">
      <c r="A49" s="446">
        <f t="shared" si="5"/>
        <v>0</v>
      </c>
      <c r="B49" s="816"/>
      <c r="C49" s="812"/>
      <c r="D49" s="819"/>
      <c r="E49" s="476" t="s">
        <v>279</v>
      </c>
      <c r="F49" s="477"/>
      <c r="G49" s="477"/>
      <c r="H49" s="477"/>
      <c r="I49" s="477"/>
      <c r="J49" s="477"/>
      <c r="K49" s="477"/>
      <c r="L49" s="477"/>
      <c r="M49" s="477" t="s">
        <v>98</v>
      </c>
      <c r="N49" s="477"/>
      <c r="O49" s="477"/>
      <c r="P49" s="337">
        <f t="shared" si="3"/>
        <v>0</v>
      </c>
      <c r="Q49" s="310"/>
    </row>
    <row r="50" spans="1:25" ht="12.75" customHeight="1">
      <c r="B50" s="344" t="s">
        <v>99</v>
      </c>
      <c r="C50" s="345"/>
      <c r="D50" s="346"/>
      <c r="E50" s="346"/>
      <c r="F50" s="347">
        <f t="shared" ref="F50:O50" si="7">SUM(F41:F49)</f>
        <v>4</v>
      </c>
      <c r="G50" s="347">
        <f t="shared" si="7"/>
        <v>4</v>
      </c>
      <c r="H50" s="347">
        <f t="shared" si="7"/>
        <v>5</v>
      </c>
      <c r="I50" s="347">
        <f t="shared" si="7"/>
        <v>5</v>
      </c>
      <c r="J50" s="347">
        <f t="shared" si="7"/>
        <v>6</v>
      </c>
      <c r="K50" s="347">
        <f t="shared" si="7"/>
        <v>6</v>
      </c>
      <c r="L50" s="347">
        <f t="shared" si="7"/>
        <v>6</v>
      </c>
      <c r="M50" s="347">
        <f t="shared" si="7"/>
        <v>6</v>
      </c>
      <c r="N50" s="347">
        <f t="shared" si="7"/>
        <v>7</v>
      </c>
      <c r="O50" s="347">
        <f t="shared" si="7"/>
        <v>7</v>
      </c>
      <c r="P50" s="341">
        <f t="shared" si="3"/>
        <v>28</v>
      </c>
      <c r="Q50" s="310"/>
    </row>
    <row r="51" spans="1:25" ht="12.75" customHeight="1">
      <c r="B51" s="348" t="s">
        <v>107</v>
      </c>
      <c r="C51" s="349"/>
      <c r="D51" s="350"/>
      <c r="E51" s="351"/>
      <c r="F51" s="478">
        <f t="shared" ref="F51:O51" si="8">SUM(F50,F40)</f>
        <v>11</v>
      </c>
      <c r="G51" s="478">
        <f t="shared" si="8"/>
        <v>11</v>
      </c>
      <c r="H51" s="478">
        <f t="shared" si="8"/>
        <v>13</v>
      </c>
      <c r="I51" s="478">
        <f t="shared" si="8"/>
        <v>13</v>
      </c>
      <c r="J51" s="478">
        <f t="shared" si="8"/>
        <v>12</v>
      </c>
      <c r="K51" s="478">
        <f t="shared" si="8"/>
        <v>12</v>
      </c>
      <c r="L51" s="478">
        <f t="shared" si="8"/>
        <v>13</v>
      </c>
      <c r="M51" s="478">
        <f t="shared" si="8"/>
        <v>13</v>
      </c>
      <c r="N51" s="478">
        <f t="shared" si="8"/>
        <v>7</v>
      </c>
      <c r="O51" s="478">
        <f t="shared" si="8"/>
        <v>7</v>
      </c>
      <c r="P51" s="479">
        <f t="shared" si="3"/>
        <v>56</v>
      </c>
      <c r="Q51" s="310"/>
    </row>
    <row r="52" spans="1:25" ht="12.75" customHeight="1">
      <c r="B52" s="804" t="s">
        <v>113</v>
      </c>
      <c r="C52" s="796"/>
      <c r="D52" s="796"/>
      <c r="E52" s="797"/>
      <c r="F52" s="480">
        <v>11</v>
      </c>
      <c r="G52" s="480">
        <v>11</v>
      </c>
      <c r="H52" s="480">
        <v>13</v>
      </c>
      <c r="I52" s="480">
        <v>13</v>
      </c>
      <c r="J52" s="480">
        <v>12</v>
      </c>
      <c r="K52" s="480">
        <v>12</v>
      </c>
      <c r="L52" s="480">
        <v>13</v>
      </c>
      <c r="M52" s="480">
        <v>13</v>
      </c>
      <c r="N52" s="478">
        <v>7</v>
      </c>
      <c r="O52" s="478">
        <v>7</v>
      </c>
      <c r="P52" s="479">
        <f>SUM(F52:M52)/2+N52</f>
        <v>56</v>
      </c>
      <c r="Q52" s="310"/>
      <c r="S52" s="292" t="s">
        <v>111</v>
      </c>
    </row>
    <row r="53" spans="1:25" ht="12.75" customHeight="1">
      <c r="B53" s="805" t="s">
        <v>115</v>
      </c>
      <c r="C53" s="796"/>
      <c r="D53" s="796"/>
      <c r="E53" s="797"/>
      <c r="F53" s="355"/>
      <c r="G53" s="301"/>
      <c r="H53" s="301"/>
      <c r="I53" s="301"/>
      <c r="J53" s="301"/>
      <c r="K53" s="301" t="s">
        <v>277</v>
      </c>
      <c r="L53" s="301"/>
      <c r="M53" s="301"/>
      <c r="N53" s="301" t="s">
        <v>279</v>
      </c>
      <c r="O53" s="301"/>
      <c r="P53" s="314">
        <f>COUNTA(F53:O53)</f>
        <v>2</v>
      </c>
      <c r="Q53" s="310"/>
    </row>
    <row r="54" spans="1:25" ht="34.5" customHeight="1">
      <c r="A54" s="290"/>
      <c r="B54" s="807" t="s">
        <v>59</v>
      </c>
      <c r="C54" s="796"/>
      <c r="D54" s="796"/>
      <c r="E54" s="797"/>
      <c r="F54" s="356">
        <f>F28+F51+F32</f>
        <v>36</v>
      </c>
      <c r="G54" s="356">
        <f t="shared" ref="G54:O54" si="9">G28+G51+G32</f>
        <v>36</v>
      </c>
      <c r="H54" s="356">
        <f t="shared" si="9"/>
        <v>36</v>
      </c>
      <c r="I54" s="356">
        <f t="shared" si="9"/>
        <v>36</v>
      </c>
      <c r="J54" s="356">
        <f t="shared" si="9"/>
        <v>35</v>
      </c>
      <c r="K54" s="356">
        <f t="shared" si="9"/>
        <v>35</v>
      </c>
      <c r="L54" s="356">
        <f t="shared" si="9"/>
        <v>34</v>
      </c>
      <c r="M54" s="356">
        <f t="shared" si="9"/>
        <v>34</v>
      </c>
      <c r="N54" s="356">
        <f t="shared" si="9"/>
        <v>26</v>
      </c>
      <c r="O54" s="356">
        <f t="shared" si="9"/>
        <v>26</v>
      </c>
      <c r="P54" s="358">
        <f>SUM(F54:O54)/2</f>
        <v>167</v>
      </c>
      <c r="Q54" s="310"/>
      <c r="R54" s="290"/>
      <c r="S54" s="290"/>
      <c r="T54" s="290"/>
      <c r="U54" s="290"/>
      <c r="V54" s="290"/>
      <c r="W54" s="290"/>
      <c r="X54" s="290"/>
      <c r="Y54" s="290"/>
    </row>
    <row r="55" spans="1:25" ht="25.5" customHeight="1">
      <c r="B55" s="808"/>
      <c r="C55" s="735" t="s">
        <v>303</v>
      </c>
      <c r="D55" s="806" t="s">
        <v>117</v>
      </c>
      <c r="E55" s="797"/>
      <c r="F55" s="359">
        <v>1</v>
      </c>
      <c r="G55" s="359">
        <v>1</v>
      </c>
      <c r="H55" s="359">
        <v>1</v>
      </c>
      <c r="I55" s="359">
        <v>1</v>
      </c>
      <c r="J55" s="359"/>
      <c r="K55" s="359"/>
      <c r="L55" s="359"/>
      <c r="M55" s="359"/>
      <c r="N55" s="359">
        <v>2</v>
      </c>
      <c r="O55" s="359">
        <v>2</v>
      </c>
      <c r="P55" s="810">
        <f>SUM(F55:O56)/2</f>
        <v>4</v>
      </c>
      <c r="Q55" s="310"/>
    </row>
    <row r="56" spans="1:25" s="613" customFormat="1" ht="17.25" customHeight="1">
      <c r="B56" s="809"/>
      <c r="C56" s="736"/>
      <c r="D56" s="806" t="s">
        <v>39</v>
      </c>
      <c r="E56" s="797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809"/>
      <c r="Q56" s="310"/>
    </row>
    <row r="57" spans="1:25" ht="12.75" customHeight="1">
      <c r="B57" s="311">
        <v>1</v>
      </c>
      <c r="C57" s="798" t="s">
        <v>118</v>
      </c>
      <c r="D57" s="796"/>
      <c r="E57" s="797"/>
      <c r="F57" s="461">
        <v>2</v>
      </c>
      <c r="G57" s="461">
        <v>2</v>
      </c>
      <c r="H57" s="461">
        <v>2</v>
      </c>
      <c r="I57" s="461">
        <v>2</v>
      </c>
      <c r="J57" s="461">
        <v>2</v>
      </c>
      <c r="K57" s="461">
        <v>2</v>
      </c>
      <c r="L57" s="461">
        <v>2</v>
      </c>
      <c r="M57" s="461">
        <v>2</v>
      </c>
      <c r="N57" s="461">
        <v>2</v>
      </c>
      <c r="O57" s="461">
        <v>2</v>
      </c>
      <c r="P57" s="462" t="s">
        <v>139</v>
      </c>
      <c r="Q57" s="290"/>
    </row>
    <row r="58" spans="1:25" ht="12.75" customHeight="1">
      <c r="B58" s="311">
        <v>2</v>
      </c>
      <c r="C58" s="795" t="s">
        <v>120</v>
      </c>
      <c r="D58" s="796"/>
      <c r="E58" s="797"/>
      <c r="F58" s="461">
        <v>0.5</v>
      </c>
      <c r="G58" s="461"/>
      <c r="H58" s="461">
        <v>0.5</v>
      </c>
      <c r="I58" s="461"/>
      <c r="J58" s="461">
        <v>0.5</v>
      </c>
      <c r="K58" s="461"/>
      <c r="L58" s="461"/>
      <c r="M58" s="463"/>
      <c r="N58" s="463"/>
      <c r="O58" s="463"/>
      <c r="P58" s="462" t="s">
        <v>139</v>
      </c>
      <c r="Q58" s="290"/>
    </row>
    <row r="59" spans="1:25" ht="12.75" customHeight="1">
      <c r="B59" s="311">
        <v>3</v>
      </c>
      <c r="C59" s="795" t="s">
        <v>121</v>
      </c>
      <c r="D59" s="796"/>
      <c r="E59" s="797"/>
      <c r="F59" s="461"/>
      <c r="G59" s="461"/>
      <c r="H59" s="461"/>
      <c r="I59" s="461"/>
      <c r="J59" s="461"/>
      <c r="K59" s="461"/>
      <c r="L59" s="461"/>
      <c r="M59" s="463"/>
      <c r="N59" s="463"/>
      <c r="O59" s="463"/>
      <c r="P59" s="462" t="s">
        <v>139</v>
      </c>
      <c r="Q59" s="290"/>
    </row>
    <row r="60" spans="1:25" ht="12.75" customHeight="1">
      <c r="B60" s="311">
        <v>4</v>
      </c>
      <c r="C60" s="795" t="s">
        <v>122</v>
      </c>
      <c r="D60" s="796"/>
      <c r="E60" s="797"/>
      <c r="F60" s="461"/>
      <c r="G60" s="461"/>
      <c r="H60" s="461"/>
      <c r="I60" s="461"/>
      <c r="J60" s="461"/>
      <c r="K60" s="461"/>
      <c r="L60" s="461"/>
      <c r="M60" s="463"/>
      <c r="N60" s="463"/>
      <c r="O60" s="463"/>
      <c r="P60" s="462" t="s">
        <v>139</v>
      </c>
      <c r="Q60" s="290"/>
    </row>
    <row r="61" spans="1:25" ht="12.75" customHeight="1">
      <c r="B61" s="311">
        <v>5</v>
      </c>
      <c r="C61" s="795" t="s">
        <v>123</v>
      </c>
      <c r="D61" s="796"/>
      <c r="E61" s="797"/>
      <c r="F61" s="461"/>
      <c r="G61" s="461"/>
      <c r="H61" s="461"/>
      <c r="I61" s="461"/>
      <c r="J61" s="461"/>
      <c r="K61" s="461"/>
      <c r="L61" s="461"/>
      <c r="M61" s="463"/>
      <c r="N61" s="463"/>
      <c r="O61" s="463"/>
      <c r="P61" s="462" t="s">
        <v>139</v>
      </c>
      <c r="Q61" s="290"/>
    </row>
    <row r="62" spans="1:25" ht="12.75" customHeight="1">
      <c r="B62" s="311">
        <v>6</v>
      </c>
      <c r="C62" s="795" t="s">
        <v>124</v>
      </c>
      <c r="D62" s="796"/>
      <c r="E62" s="797"/>
      <c r="F62" s="461"/>
      <c r="G62" s="461"/>
      <c r="H62" s="461"/>
      <c r="I62" s="461"/>
      <c r="J62" s="461"/>
      <c r="K62" s="461"/>
      <c r="L62" s="461"/>
      <c r="M62" s="463"/>
      <c r="N62" s="463"/>
      <c r="O62" s="463"/>
      <c r="P62" s="462" t="s">
        <v>139</v>
      </c>
      <c r="Q62" s="290"/>
    </row>
    <row r="63" spans="1:25" ht="12.75" customHeight="1">
      <c r="B63" s="311">
        <v>7</v>
      </c>
      <c r="C63" s="795" t="s">
        <v>125</v>
      </c>
      <c r="D63" s="796"/>
      <c r="E63" s="797"/>
      <c r="F63" s="461"/>
      <c r="G63" s="461"/>
      <c r="H63" s="461"/>
      <c r="I63" s="461"/>
      <c r="J63" s="461"/>
      <c r="K63" s="461"/>
      <c r="L63" s="461"/>
      <c r="M63" s="463"/>
      <c r="N63" s="463"/>
      <c r="O63" s="463"/>
      <c r="P63" s="462" t="s">
        <v>139</v>
      </c>
      <c r="Q63" s="290"/>
    </row>
    <row r="64" spans="1:25" ht="12.75" customHeight="1">
      <c r="B64" s="311">
        <v>8</v>
      </c>
      <c r="C64" s="795" t="s">
        <v>126</v>
      </c>
      <c r="D64" s="796"/>
      <c r="E64" s="797"/>
      <c r="F64" s="461"/>
      <c r="G64" s="461"/>
      <c r="H64" s="461"/>
      <c r="I64" s="461"/>
      <c r="J64" s="461"/>
      <c r="K64" s="461"/>
      <c r="L64" s="461"/>
      <c r="M64" s="463"/>
      <c r="N64" s="463"/>
      <c r="O64" s="463"/>
      <c r="P64" s="462" t="s">
        <v>139</v>
      </c>
      <c r="Q64" s="290"/>
    </row>
    <row r="65" spans="1:25" ht="12.75" customHeight="1">
      <c r="B65" s="311">
        <v>9</v>
      </c>
      <c r="C65" s="795" t="s">
        <v>127</v>
      </c>
      <c r="D65" s="796"/>
      <c r="E65" s="797"/>
      <c r="F65" s="461" t="s">
        <v>128</v>
      </c>
      <c r="G65" s="461"/>
      <c r="H65" s="461"/>
      <c r="I65" s="461"/>
      <c r="J65" s="461"/>
      <c r="K65" s="461"/>
      <c r="L65" s="461"/>
      <c r="M65" s="463"/>
      <c r="N65" s="463"/>
      <c r="O65" s="463" t="s">
        <v>128</v>
      </c>
      <c r="P65" s="462" t="s">
        <v>139</v>
      </c>
      <c r="Q65" s="290"/>
    </row>
    <row r="66" spans="1:25" ht="12.75" customHeight="1">
      <c r="B66" s="311">
        <v>10</v>
      </c>
      <c r="C66" s="795" t="s">
        <v>130</v>
      </c>
      <c r="D66" s="796"/>
      <c r="E66" s="797"/>
      <c r="F66" s="461"/>
      <c r="G66" s="461"/>
      <c r="H66" s="461"/>
      <c r="I66" s="461"/>
      <c r="J66" s="461"/>
      <c r="K66" s="461"/>
      <c r="L66" s="461"/>
      <c r="M66" s="463"/>
      <c r="N66" s="463"/>
      <c r="O66" s="463"/>
      <c r="P66" s="462" t="s">
        <v>139</v>
      </c>
      <c r="Q66" s="290"/>
    </row>
    <row r="67" spans="1:25" ht="12.75" customHeight="1">
      <c r="A67" s="362"/>
      <c r="B67" s="799" t="s">
        <v>131</v>
      </c>
      <c r="C67" s="796"/>
      <c r="D67" s="796"/>
      <c r="E67" s="797"/>
      <c r="F67" s="356">
        <f t="shared" ref="F67:O67" si="10">SUM(F55:F66)</f>
        <v>3.5</v>
      </c>
      <c r="G67" s="356">
        <f t="shared" si="10"/>
        <v>3</v>
      </c>
      <c r="H67" s="356">
        <f t="shared" si="10"/>
        <v>3.5</v>
      </c>
      <c r="I67" s="356">
        <f t="shared" si="10"/>
        <v>3</v>
      </c>
      <c r="J67" s="356">
        <f t="shared" si="10"/>
        <v>2.5</v>
      </c>
      <c r="K67" s="356">
        <f t="shared" si="10"/>
        <v>2</v>
      </c>
      <c r="L67" s="356">
        <f t="shared" si="10"/>
        <v>2</v>
      </c>
      <c r="M67" s="356">
        <f t="shared" si="10"/>
        <v>2</v>
      </c>
      <c r="N67" s="356">
        <f t="shared" si="10"/>
        <v>4</v>
      </c>
      <c r="O67" s="356">
        <f t="shared" si="10"/>
        <v>4</v>
      </c>
      <c r="P67" s="357">
        <f>SUM(F67:O67)</f>
        <v>29.5</v>
      </c>
      <c r="Q67" s="362"/>
      <c r="R67" s="362"/>
      <c r="S67" s="362"/>
      <c r="T67" s="362"/>
      <c r="U67" s="362"/>
      <c r="V67" s="362"/>
      <c r="W67" s="362"/>
      <c r="X67" s="362"/>
      <c r="Y67" s="362"/>
    </row>
    <row r="68" spans="1:25" ht="12.75" customHeight="1">
      <c r="A68" s="362"/>
      <c r="B68" s="464"/>
      <c r="C68" s="800" t="s">
        <v>228</v>
      </c>
      <c r="D68" s="801"/>
      <c r="E68" s="465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362"/>
      <c r="R68" s="362"/>
      <c r="S68" s="362"/>
      <c r="T68" s="362"/>
      <c r="U68" s="362"/>
      <c r="V68" s="362"/>
      <c r="W68" s="362"/>
      <c r="X68" s="362"/>
      <c r="Y68" s="362"/>
    </row>
    <row r="69" spans="1:25" ht="12.75" customHeight="1">
      <c r="A69" s="362"/>
      <c r="B69" s="464"/>
      <c r="C69" s="362" t="s">
        <v>77</v>
      </c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</row>
    <row r="70" spans="1:25" ht="12.75" customHeight="1">
      <c r="C70" s="292" t="s">
        <v>136</v>
      </c>
      <c r="Q70" s="290"/>
    </row>
    <row r="71" spans="1:25" ht="12.75" customHeight="1">
      <c r="F71" s="802" t="s">
        <v>78</v>
      </c>
      <c r="G71" s="796"/>
      <c r="H71" s="796"/>
      <c r="I71" s="796"/>
      <c r="J71" s="796"/>
      <c r="K71" s="796"/>
      <c r="L71" s="796"/>
      <c r="M71" s="796"/>
      <c r="N71" s="796"/>
      <c r="O71" s="797"/>
      <c r="Q71" s="290"/>
    </row>
    <row r="72" spans="1:25" ht="12.75" customHeight="1">
      <c r="E72" s="290"/>
      <c r="F72" s="803">
        <v>36</v>
      </c>
      <c r="G72" s="797"/>
      <c r="H72" s="803">
        <v>36</v>
      </c>
      <c r="I72" s="797"/>
      <c r="J72" s="803">
        <v>35</v>
      </c>
      <c r="K72" s="797"/>
      <c r="L72" s="803">
        <v>34</v>
      </c>
      <c r="M72" s="797"/>
      <c r="N72" s="803">
        <v>26</v>
      </c>
      <c r="O72" s="797"/>
      <c r="Q72" s="290"/>
    </row>
    <row r="73" spans="1:25" ht="12.75" customHeight="1">
      <c r="E73" s="29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Q73" s="290"/>
    </row>
    <row r="74" spans="1:25" ht="12.75" customHeight="1">
      <c r="C74" s="293"/>
      <c r="D74" s="293"/>
      <c r="E74" s="290"/>
      <c r="Q74" s="290"/>
    </row>
    <row r="75" spans="1:25" ht="12.75" customHeight="1">
      <c r="C75" s="290"/>
      <c r="D75" s="290"/>
      <c r="E75" s="290"/>
      <c r="Q75" s="290"/>
    </row>
    <row r="76" spans="1:25" ht="12.75" customHeight="1">
      <c r="C76" s="290"/>
      <c r="D76" s="290"/>
      <c r="E76" s="290"/>
      <c r="Q76" s="290"/>
    </row>
    <row r="77" spans="1:25" ht="12.75" customHeight="1">
      <c r="C77" s="290"/>
      <c r="D77" s="290"/>
      <c r="E77" s="290"/>
      <c r="Q77" s="290"/>
    </row>
    <row r="78" spans="1:25" ht="12.75" customHeight="1">
      <c r="C78" s="481"/>
      <c r="D78" s="290"/>
      <c r="Q78" s="290"/>
    </row>
    <row r="79" spans="1:25" ht="12.75" customHeight="1">
      <c r="C79" s="290"/>
      <c r="D79" s="290"/>
      <c r="Q79" s="290"/>
    </row>
    <row r="80" spans="1:25" ht="12.75" customHeight="1">
      <c r="C80" s="290"/>
      <c r="D80" s="290"/>
      <c r="H80" s="482"/>
      <c r="I80" s="482"/>
      <c r="J80" s="482"/>
      <c r="K80" s="482"/>
      <c r="L80" s="482"/>
      <c r="M80" s="482"/>
      <c r="Q80" s="290"/>
    </row>
    <row r="81" spans="3:17" ht="12.75" customHeight="1">
      <c r="C81" s="481"/>
      <c r="D81" s="290"/>
      <c r="Q81" s="290"/>
    </row>
    <row r="82" spans="3:17" ht="12.75" customHeight="1">
      <c r="C82" s="290"/>
      <c r="D82" s="290"/>
      <c r="Q82" s="290"/>
    </row>
    <row r="83" spans="3:17" ht="12.75" customHeight="1">
      <c r="C83" s="290"/>
      <c r="D83" s="290"/>
      <c r="Q83" s="290"/>
    </row>
    <row r="84" spans="3:17" ht="12.75" customHeight="1">
      <c r="C84" s="290"/>
      <c r="D84" s="290"/>
      <c r="Q84" s="290"/>
    </row>
    <row r="85" spans="3:17" ht="12.75" customHeight="1">
      <c r="Q85" s="290"/>
    </row>
    <row r="86" spans="3:17" ht="12.75" customHeight="1">
      <c r="Q86" s="290"/>
    </row>
    <row r="87" spans="3:17" ht="12.75" customHeight="1">
      <c r="Q87" s="290"/>
    </row>
    <row r="88" spans="3:17" ht="12.75" customHeight="1">
      <c r="Q88" s="290"/>
    </row>
    <row r="89" spans="3:17" ht="12.75" customHeight="1">
      <c r="Q89" s="290"/>
    </row>
    <row r="90" spans="3:17" ht="12.75" customHeight="1">
      <c r="Q90" s="290"/>
    </row>
    <row r="91" spans="3:17" ht="12.75" customHeight="1">
      <c r="Q91" s="290"/>
    </row>
    <row r="92" spans="3:17" ht="12.75" customHeight="1">
      <c r="Q92" s="290"/>
    </row>
    <row r="93" spans="3:17" ht="12.75" customHeight="1">
      <c r="Q93" s="290"/>
    </row>
    <row r="94" spans="3:17" ht="12.75" customHeight="1">
      <c r="Q94" s="290"/>
    </row>
    <row r="95" spans="3:17" ht="12.75" customHeight="1">
      <c r="Q95" s="290"/>
    </row>
    <row r="96" spans="3:17" ht="12.75" customHeight="1">
      <c r="Q96" s="290"/>
    </row>
    <row r="97" spans="17:17" ht="12.75" customHeight="1">
      <c r="Q97" s="290"/>
    </row>
    <row r="98" spans="17:17" ht="12.75" customHeight="1">
      <c r="Q98" s="290"/>
    </row>
    <row r="99" spans="17:17" ht="12.75" customHeight="1">
      <c r="Q99" s="290"/>
    </row>
    <row r="100" spans="17:17" ht="12.75" customHeight="1">
      <c r="Q100" s="290"/>
    </row>
    <row r="101" spans="17:17" ht="12.75" customHeight="1">
      <c r="Q101" s="290"/>
    </row>
    <row r="102" spans="17:17" ht="12.75" customHeight="1">
      <c r="Q102" s="290"/>
    </row>
    <row r="103" spans="17:17" ht="12.75" customHeight="1">
      <c r="Q103" s="290"/>
    </row>
    <row r="104" spans="17:17" ht="12.75" customHeight="1">
      <c r="Q104" s="290"/>
    </row>
    <row r="105" spans="17:17" ht="12.75" customHeight="1">
      <c r="Q105" s="290"/>
    </row>
    <row r="106" spans="17:17" ht="12.75" customHeight="1">
      <c r="Q106" s="290"/>
    </row>
    <row r="107" spans="17:17" ht="12.75" customHeight="1">
      <c r="Q107" s="290"/>
    </row>
    <row r="108" spans="17:17" ht="12.75" customHeight="1">
      <c r="Q108" s="290"/>
    </row>
    <row r="109" spans="17:17" ht="12.75" customHeight="1">
      <c r="Q109" s="290"/>
    </row>
    <row r="110" spans="17:17" ht="12.75" customHeight="1">
      <c r="Q110" s="290"/>
    </row>
    <row r="111" spans="17:17" ht="12.75" customHeight="1">
      <c r="Q111" s="290"/>
    </row>
    <row r="112" spans="17:17" ht="12.75" customHeight="1">
      <c r="Q112" s="290"/>
    </row>
    <row r="113" spans="17:17" ht="12.75" customHeight="1">
      <c r="Q113" s="290"/>
    </row>
    <row r="114" spans="17:17" ht="12.75" customHeight="1">
      <c r="Q114" s="290"/>
    </row>
    <row r="115" spans="17:17" ht="12.75" customHeight="1">
      <c r="Q115" s="290"/>
    </row>
    <row r="116" spans="17:17" ht="12.75" customHeight="1">
      <c r="Q116" s="290"/>
    </row>
    <row r="117" spans="17:17" ht="12.75" customHeight="1">
      <c r="Q117" s="290"/>
    </row>
    <row r="118" spans="17:17" ht="12.75" customHeight="1">
      <c r="Q118" s="290"/>
    </row>
    <row r="119" spans="17:17" ht="12.75" customHeight="1">
      <c r="Q119" s="290"/>
    </row>
    <row r="120" spans="17:17" ht="12.75" customHeight="1">
      <c r="Q120" s="290"/>
    </row>
    <row r="121" spans="17:17" ht="12.75" customHeight="1">
      <c r="Q121" s="290"/>
    </row>
    <row r="122" spans="17:17" ht="12.75" customHeight="1">
      <c r="Q122" s="290"/>
    </row>
    <row r="123" spans="17:17" ht="12.75" customHeight="1">
      <c r="Q123" s="290"/>
    </row>
    <row r="124" spans="17:17" ht="12.75" customHeight="1">
      <c r="Q124" s="290"/>
    </row>
    <row r="125" spans="17:17" ht="12.75" customHeight="1">
      <c r="Q125" s="290"/>
    </row>
    <row r="126" spans="17:17" ht="12.75" customHeight="1">
      <c r="Q126" s="290"/>
    </row>
    <row r="127" spans="17:17" ht="12.75" customHeight="1">
      <c r="Q127" s="290"/>
    </row>
    <row r="128" spans="17:17" ht="12.75" customHeight="1">
      <c r="Q128" s="290"/>
    </row>
    <row r="129" spans="17:17" ht="12.75" customHeight="1">
      <c r="Q129" s="290"/>
    </row>
    <row r="130" spans="17:17" ht="12.75" customHeight="1">
      <c r="Q130" s="290"/>
    </row>
    <row r="131" spans="17:17" ht="12.75" customHeight="1">
      <c r="Q131" s="290"/>
    </row>
    <row r="132" spans="17:17" ht="12.75" customHeight="1">
      <c r="Q132" s="290"/>
    </row>
    <row r="133" spans="17:17" ht="12.75" customHeight="1">
      <c r="Q133" s="290"/>
    </row>
    <row r="134" spans="17:17" ht="12.75" customHeight="1">
      <c r="Q134" s="290"/>
    </row>
    <row r="135" spans="17:17" ht="12.75" customHeight="1">
      <c r="Q135" s="290"/>
    </row>
    <row r="136" spans="17:17" ht="12.75" customHeight="1">
      <c r="Q136" s="290"/>
    </row>
    <row r="137" spans="17:17" ht="12.75" customHeight="1">
      <c r="Q137" s="290"/>
    </row>
    <row r="138" spans="17:17" ht="12.75" customHeight="1">
      <c r="Q138" s="290"/>
    </row>
    <row r="139" spans="17:17" ht="12.75" customHeight="1">
      <c r="Q139" s="290"/>
    </row>
    <row r="140" spans="17:17" ht="12.75" customHeight="1">
      <c r="Q140" s="290"/>
    </row>
    <row r="141" spans="17:17" ht="12.75" customHeight="1">
      <c r="Q141" s="290"/>
    </row>
    <row r="142" spans="17:17" ht="12.75" customHeight="1">
      <c r="Q142" s="290"/>
    </row>
    <row r="143" spans="17:17" ht="12.75" customHeight="1">
      <c r="Q143" s="290"/>
    </row>
    <row r="144" spans="17:17" ht="12.75" customHeight="1">
      <c r="Q144" s="290"/>
    </row>
    <row r="145" spans="17:17" ht="12.75" customHeight="1">
      <c r="Q145" s="290"/>
    </row>
    <row r="146" spans="17:17" ht="12.75" customHeight="1">
      <c r="Q146" s="290"/>
    </row>
    <row r="147" spans="17:17" ht="12.75" customHeight="1">
      <c r="Q147" s="290"/>
    </row>
    <row r="148" spans="17:17" ht="12.75" customHeight="1">
      <c r="Q148" s="290"/>
    </row>
    <row r="149" spans="17:17" ht="12.75" customHeight="1">
      <c r="Q149" s="290"/>
    </row>
    <row r="150" spans="17:17" ht="12.75" customHeight="1">
      <c r="Q150" s="290"/>
    </row>
    <row r="151" spans="17:17" ht="12.75" customHeight="1">
      <c r="Q151" s="290"/>
    </row>
    <row r="152" spans="17:17" ht="12.75" customHeight="1">
      <c r="Q152" s="290"/>
    </row>
    <row r="153" spans="17:17" ht="12.75" customHeight="1">
      <c r="Q153" s="290"/>
    </row>
    <row r="154" spans="17:17" ht="12.75" customHeight="1">
      <c r="Q154" s="290"/>
    </row>
    <row r="155" spans="17:17" ht="12.75" customHeight="1">
      <c r="Q155" s="290"/>
    </row>
    <row r="156" spans="17:17" ht="12.75" customHeight="1">
      <c r="Q156" s="290"/>
    </row>
    <row r="157" spans="17:17" ht="12.75" customHeight="1">
      <c r="Q157" s="290"/>
    </row>
    <row r="158" spans="17:17" ht="12.75" customHeight="1">
      <c r="Q158" s="290"/>
    </row>
    <row r="159" spans="17:17" ht="12.75" customHeight="1">
      <c r="Q159" s="290"/>
    </row>
    <row r="160" spans="17:17" ht="12.75" customHeight="1">
      <c r="Q160" s="290"/>
    </row>
    <row r="161" spans="17:17" ht="12.75" customHeight="1">
      <c r="Q161" s="290"/>
    </row>
    <row r="162" spans="17:17" ht="12.75" customHeight="1">
      <c r="Q162" s="290"/>
    </row>
    <row r="163" spans="17:17" ht="12.75" customHeight="1">
      <c r="Q163" s="290"/>
    </row>
    <row r="164" spans="17:17" ht="12.75" customHeight="1">
      <c r="Q164" s="290"/>
    </row>
    <row r="165" spans="17:17" ht="12.75" customHeight="1">
      <c r="Q165" s="290"/>
    </row>
    <row r="166" spans="17:17" ht="12.75" customHeight="1">
      <c r="Q166" s="290"/>
    </row>
    <row r="167" spans="17:17" ht="12.75" customHeight="1">
      <c r="Q167" s="290"/>
    </row>
    <row r="168" spans="17:17" ht="12.75" customHeight="1">
      <c r="Q168" s="290"/>
    </row>
    <row r="169" spans="17:17" ht="12.75" customHeight="1">
      <c r="Q169" s="290"/>
    </row>
    <row r="170" spans="17:17" ht="12.75" customHeight="1">
      <c r="Q170" s="290"/>
    </row>
    <row r="171" spans="17:17" ht="12.75" customHeight="1">
      <c r="Q171" s="290"/>
    </row>
    <row r="172" spans="17:17" ht="12.75" customHeight="1">
      <c r="Q172" s="290"/>
    </row>
    <row r="173" spans="17:17" ht="12.75" customHeight="1">
      <c r="Q173" s="290"/>
    </row>
    <row r="174" spans="17:17" ht="12.75" customHeight="1">
      <c r="Q174" s="290"/>
    </row>
    <row r="175" spans="17:17" ht="12.75" customHeight="1">
      <c r="Q175" s="290"/>
    </row>
    <row r="176" spans="17:17" ht="12.75" customHeight="1">
      <c r="Q176" s="290"/>
    </row>
    <row r="177" spans="17:17" ht="12.75" customHeight="1">
      <c r="Q177" s="290"/>
    </row>
    <row r="178" spans="17:17" ht="12.75" customHeight="1">
      <c r="Q178" s="290"/>
    </row>
    <row r="179" spans="17:17" ht="12.75" customHeight="1">
      <c r="Q179" s="290"/>
    </row>
    <row r="180" spans="17:17" ht="12.75" customHeight="1">
      <c r="Q180" s="290"/>
    </row>
    <row r="181" spans="17:17" ht="12.75" customHeight="1">
      <c r="Q181" s="290"/>
    </row>
    <row r="182" spans="17:17" ht="12.75" customHeight="1">
      <c r="Q182" s="290"/>
    </row>
    <row r="183" spans="17:17" ht="12.75" customHeight="1">
      <c r="Q183" s="290"/>
    </row>
    <row r="184" spans="17:17" ht="12.75" customHeight="1">
      <c r="Q184" s="290"/>
    </row>
    <row r="185" spans="17:17" ht="12.75" customHeight="1">
      <c r="Q185" s="290"/>
    </row>
    <row r="186" spans="17:17" ht="12.75" customHeight="1">
      <c r="Q186" s="290"/>
    </row>
    <row r="187" spans="17:17" ht="12.75" customHeight="1">
      <c r="Q187" s="290"/>
    </row>
    <row r="188" spans="17:17" ht="12.75" customHeight="1">
      <c r="Q188" s="290"/>
    </row>
    <row r="189" spans="17:17" ht="12.75" customHeight="1">
      <c r="Q189" s="290"/>
    </row>
    <row r="190" spans="17:17" ht="12.75" customHeight="1">
      <c r="Q190" s="290"/>
    </row>
    <row r="191" spans="17:17" ht="12.75" customHeight="1">
      <c r="Q191" s="290"/>
    </row>
    <row r="192" spans="17:17" ht="12.75" customHeight="1">
      <c r="Q192" s="290"/>
    </row>
    <row r="193" spans="17:17" ht="12.75" customHeight="1">
      <c r="Q193" s="290"/>
    </row>
    <row r="194" spans="17:17" ht="12.75" customHeight="1">
      <c r="Q194" s="290"/>
    </row>
    <row r="195" spans="17:17" ht="12.75" customHeight="1">
      <c r="Q195" s="290"/>
    </row>
    <row r="196" spans="17:17" ht="12.75" customHeight="1">
      <c r="Q196" s="290"/>
    </row>
    <row r="197" spans="17:17" ht="12.75" customHeight="1">
      <c r="Q197" s="290"/>
    </row>
    <row r="198" spans="17:17" ht="12.75" customHeight="1">
      <c r="Q198" s="290"/>
    </row>
    <row r="199" spans="17:17" ht="12.75" customHeight="1">
      <c r="Q199" s="290"/>
    </row>
    <row r="200" spans="17:17" ht="12.75" customHeight="1">
      <c r="Q200" s="290"/>
    </row>
    <row r="201" spans="17:17" ht="12.75" customHeight="1">
      <c r="Q201" s="290"/>
    </row>
    <row r="202" spans="17:17" ht="12.75" customHeight="1">
      <c r="Q202" s="290"/>
    </row>
    <row r="203" spans="17:17" ht="12.75" customHeight="1">
      <c r="Q203" s="290"/>
    </row>
    <row r="204" spans="17:17" ht="12.75" customHeight="1">
      <c r="Q204" s="290"/>
    </row>
    <row r="205" spans="17:17" ht="12.75" customHeight="1">
      <c r="Q205" s="290"/>
    </row>
    <row r="206" spans="17:17" ht="12.75" customHeight="1">
      <c r="Q206" s="290"/>
    </row>
    <row r="207" spans="17:17" ht="12.75" customHeight="1">
      <c r="Q207" s="290"/>
    </row>
    <row r="208" spans="17:17" ht="12.75" customHeight="1">
      <c r="Q208" s="290"/>
    </row>
    <row r="209" spans="17:17" ht="12.75" customHeight="1">
      <c r="Q209" s="290"/>
    </row>
    <row r="210" spans="17:17" ht="12.75" customHeight="1">
      <c r="Q210" s="290"/>
    </row>
    <row r="211" spans="17:17" ht="12.75" customHeight="1">
      <c r="Q211" s="290"/>
    </row>
    <row r="212" spans="17:17" ht="12.75" customHeight="1">
      <c r="Q212" s="290"/>
    </row>
    <row r="213" spans="17:17" ht="12.75" customHeight="1">
      <c r="Q213" s="290"/>
    </row>
    <row r="214" spans="17:17" ht="12.75" customHeight="1">
      <c r="Q214" s="290"/>
    </row>
    <row r="215" spans="17:17" ht="12.75" customHeight="1">
      <c r="Q215" s="290"/>
    </row>
    <row r="216" spans="17:17" ht="12.75" customHeight="1">
      <c r="Q216" s="290"/>
    </row>
    <row r="217" spans="17:17" ht="12.75" customHeight="1">
      <c r="Q217" s="290"/>
    </row>
    <row r="218" spans="17:17" ht="12.75" customHeight="1">
      <c r="Q218" s="290"/>
    </row>
    <row r="219" spans="17:17" ht="12.75" customHeight="1">
      <c r="Q219" s="290"/>
    </row>
    <row r="220" spans="17:17" ht="12.75" customHeight="1">
      <c r="Q220" s="290"/>
    </row>
    <row r="221" spans="17:17" ht="12.75" customHeight="1">
      <c r="Q221" s="290"/>
    </row>
    <row r="222" spans="17:17" ht="12.75" customHeight="1">
      <c r="Q222" s="290"/>
    </row>
    <row r="223" spans="17:17" ht="12.75" customHeight="1">
      <c r="Q223" s="290"/>
    </row>
    <row r="224" spans="17:17" ht="12.75" customHeight="1">
      <c r="Q224" s="290"/>
    </row>
    <row r="225" spans="17:17" ht="12.75" customHeight="1">
      <c r="Q225" s="290"/>
    </row>
    <row r="226" spans="17:17" ht="12.75" customHeight="1">
      <c r="Q226" s="290"/>
    </row>
    <row r="227" spans="17:17" ht="12.75" customHeight="1">
      <c r="Q227" s="290"/>
    </row>
    <row r="228" spans="17:17" ht="12.75" customHeight="1">
      <c r="Q228" s="290"/>
    </row>
    <row r="229" spans="17:17" ht="12.75" customHeight="1">
      <c r="Q229" s="290"/>
    </row>
    <row r="230" spans="17:17" ht="12.75" customHeight="1">
      <c r="Q230" s="290"/>
    </row>
    <row r="231" spans="17:17" ht="12.75" customHeight="1">
      <c r="Q231" s="290"/>
    </row>
    <row r="232" spans="17:17" ht="12.75" customHeight="1">
      <c r="Q232" s="290"/>
    </row>
    <row r="233" spans="17:17" ht="12.75" customHeight="1">
      <c r="Q233" s="290"/>
    </row>
    <row r="234" spans="17:17" ht="12.75" customHeight="1">
      <c r="Q234" s="290"/>
    </row>
    <row r="235" spans="17:17" ht="12.75" customHeight="1">
      <c r="Q235" s="290"/>
    </row>
    <row r="236" spans="17:17" ht="12.75" customHeight="1">
      <c r="Q236" s="290"/>
    </row>
    <row r="237" spans="17:17" ht="12.75" customHeight="1">
      <c r="Q237" s="290"/>
    </row>
    <row r="238" spans="17:17" ht="12.75" customHeight="1">
      <c r="Q238" s="290"/>
    </row>
    <row r="239" spans="17:17" ht="12.75" customHeight="1">
      <c r="Q239" s="290"/>
    </row>
    <row r="240" spans="17:17" ht="12.75" customHeight="1">
      <c r="Q240" s="290"/>
    </row>
    <row r="241" spans="17:17" ht="12.75" customHeight="1">
      <c r="Q241" s="290"/>
    </row>
    <row r="242" spans="17:17" ht="12.75" customHeight="1">
      <c r="Q242" s="290"/>
    </row>
    <row r="243" spans="17:17" ht="12.75" customHeight="1">
      <c r="Q243" s="290"/>
    </row>
    <row r="244" spans="17:17" ht="12.75" customHeight="1">
      <c r="Q244" s="290"/>
    </row>
    <row r="245" spans="17:17" ht="12.75" customHeight="1">
      <c r="Q245" s="290"/>
    </row>
    <row r="246" spans="17:17" ht="12.75" customHeight="1">
      <c r="Q246" s="290"/>
    </row>
    <row r="247" spans="17:17" ht="12.75" customHeight="1">
      <c r="Q247" s="290"/>
    </row>
    <row r="248" spans="17:17" ht="12.75" customHeight="1">
      <c r="Q248" s="290"/>
    </row>
    <row r="249" spans="17:17" ht="12.75" customHeight="1">
      <c r="Q249" s="290"/>
    </row>
    <row r="250" spans="17:17" ht="12.75" customHeight="1">
      <c r="Q250" s="290"/>
    </row>
    <row r="251" spans="17:17" ht="12.75" customHeight="1">
      <c r="Q251" s="290"/>
    </row>
    <row r="252" spans="17:17" ht="12.75" customHeight="1">
      <c r="Q252" s="290"/>
    </row>
    <row r="253" spans="17:17" ht="12.75" customHeight="1">
      <c r="Q253" s="290"/>
    </row>
    <row r="254" spans="17:17" ht="12.75" customHeight="1">
      <c r="Q254" s="290"/>
    </row>
    <row r="255" spans="17:17" ht="12.75" customHeight="1">
      <c r="Q255" s="290"/>
    </row>
    <row r="256" spans="17:17" ht="12.75" customHeight="1">
      <c r="Q256" s="290"/>
    </row>
    <row r="257" spans="17:17" ht="12.75" customHeight="1">
      <c r="Q257" s="290"/>
    </row>
    <row r="258" spans="17:17" ht="12.75" customHeight="1">
      <c r="Q258" s="290"/>
    </row>
    <row r="259" spans="17:17" ht="12.75" customHeight="1">
      <c r="Q259" s="290"/>
    </row>
    <row r="260" spans="17:17" ht="12.75" customHeight="1">
      <c r="Q260" s="290"/>
    </row>
    <row r="261" spans="17:17" ht="12.75" customHeight="1">
      <c r="Q261" s="290"/>
    </row>
    <row r="262" spans="17:17" ht="12.75" customHeight="1">
      <c r="Q262" s="290"/>
    </row>
    <row r="263" spans="17:17" ht="12.75" customHeight="1">
      <c r="Q263" s="290"/>
    </row>
    <row r="264" spans="17:17" ht="12.75" customHeight="1">
      <c r="Q264" s="290"/>
    </row>
    <row r="265" spans="17:17" ht="12.75" customHeight="1">
      <c r="Q265" s="290"/>
    </row>
    <row r="266" spans="17:17" ht="12.75" customHeight="1">
      <c r="Q266" s="290"/>
    </row>
    <row r="267" spans="17:17" ht="12.75" customHeight="1">
      <c r="Q267" s="290"/>
    </row>
    <row r="268" spans="17:17" ht="12.75" customHeight="1">
      <c r="Q268" s="290"/>
    </row>
    <row r="269" spans="17:17" ht="12.75" customHeight="1">
      <c r="Q269" s="290"/>
    </row>
    <row r="270" spans="17:17" ht="12.75" customHeight="1">
      <c r="Q270" s="290"/>
    </row>
    <row r="271" spans="17:17" ht="12.75" customHeight="1">
      <c r="Q271" s="290"/>
    </row>
    <row r="272" spans="17:17" ht="12.75" customHeight="1">
      <c r="Q272" s="290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1">
    <mergeCell ref="P55:P56"/>
    <mergeCell ref="D56:E56"/>
    <mergeCell ref="F10:O10"/>
    <mergeCell ref="P10:P11"/>
    <mergeCell ref="X10:Y10"/>
    <mergeCell ref="F11:G11"/>
    <mergeCell ref="H11:I11"/>
    <mergeCell ref="J11:K11"/>
    <mergeCell ref="L11:M11"/>
    <mergeCell ref="C33:D34"/>
    <mergeCell ref="N11:O11"/>
    <mergeCell ref="S11:V11"/>
    <mergeCell ref="Q13:Q14"/>
    <mergeCell ref="C15:E15"/>
    <mergeCell ref="Q19:Q22"/>
    <mergeCell ref="C24:D24"/>
    <mergeCell ref="B28:E28"/>
    <mergeCell ref="B29:P29"/>
    <mergeCell ref="B32:E32"/>
    <mergeCell ref="B33:B34"/>
    <mergeCell ref="B10:B11"/>
    <mergeCell ref="C10:C11"/>
    <mergeCell ref="E10:E11"/>
    <mergeCell ref="B48:B49"/>
    <mergeCell ref="C48:D49"/>
    <mergeCell ref="C35:D35"/>
    <mergeCell ref="C36:D36"/>
    <mergeCell ref="C37:D37"/>
    <mergeCell ref="C38:D38"/>
    <mergeCell ref="C39:D39"/>
    <mergeCell ref="C41:D41"/>
    <mergeCell ref="C42:D42"/>
    <mergeCell ref="C43:D43"/>
    <mergeCell ref="C44:D44"/>
    <mergeCell ref="C45:D45"/>
    <mergeCell ref="C46:D46"/>
    <mergeCell ref="C47:D47"/>
    <mergeCell ref="B52:E52"/>
    <mergeCell ref="B53:E53"/>
    <mergeCell ref="D55:E55"/>
    <mergeCell ref="B54:E54"/>
    <mergeCell ref="B55:B56"/>
    <mergeCell ref="C55:C56"/>
    <mergeCell ref="B67:E67"/>
    <mergeCell ref="C68:D68"/>
    <mergeCell ref="F71:O71"/>
    <mergeCell ref="F72:G72"/>
    <mergeCell ref="H72:I72"/>
    <mergeCell ref="J72:K72"/>
    <mergeCell ref="L72:M72"/>
    <mergeCell ref="N72:O72"/>
    <mergeCell ref="C66:E6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</mergeCells>
  <conditionalFormatting sqref="E74 C76:D76">
    <cfRule type="cellIs" dxfId="326" priority="6" operator="greaterThan">
      <formula>0</formula>
    </cfRule>
  </conditionalFormatting>
  <conditionalFormatting sqref="V13">
    <cfRule type="cellIs" dxfId="325" priority="7" operator="lessThan">
      <formula>$U$13</formula>
    </cfRule>
  </conditionalFormatting>
  <conditionalFormatting sqref="V14">
    <cfRule type="cellIs" dxfId="324" priority="8" operator="lessThan">
      <formula>$U$14</formula>
    </cfRule>
  </conditionalFormatting>
  <conditionalFormatting sqref="V17">
    <cfRule type="cellIs" dxfId="323" priority="9" operator="lessThan">
      <formula>$U$17</formula>
    </cfRule>
  </conditionalFormatting>
  <conditionalFormatting sqref="F50:O50">
    <cfRule type="cellIs" dxfId="322" priority="10" operator="lessThan">
      <formula>$F$40/2</formula>
    </cfRule>
  </conditionalFormatting>
  <conditionalFormatting sqref="P53">
    <cfRule type="cellIs" dxfId="321" priority="11" operator="lessThan">
      <formula>#REF!</formula>
    </cfRule>
  </conditionalFormatting>
  <conditionalFormatting sqref="P53">
    <cfRule type="cellIs" dxfId="320" priority="12" operator="greaterThan">
      <formula>#REF!</formula>
    </cfRule>
  </conditionalFormatting>
  <conditionalFormatting sqref="H72">
    <cfRule type="cellIs" dxfId="319" priority="17" operator="greaterThan">
      <formula>$H$72</formula>
    </cfRule>
  </conditionalFormatting>
  <conditionalFormatting sqref="N52:O52">
    <cfRule type="cellIs" dxfId="318" priority="34" operator="lessThan">
      <formula>#REF!</formula>
    </cfRule>
  </conditionalFormatting>
  <conditionalFormatting sqref="N52:O52">
    <cfRule type="cellIs" dxfId="317" priority="35" operator="greaterThan">
      <formula>#REF!</formula>
    </cfRule>
  </conditionalFormatting>
  <conditionalFormatting sqref="H51">
    <cfRule type="cellIs" dxfId="316" priority="36" operator="lessThan">
      <formula>$H$52</formula>
    </cfRule>
  </conditionalFormatting>
  <conditionalFormatting sqref="H51">
    <cfRule type="cellIs" dxfId="315" priority="37" operator="greaterThan">
      <formula>$H$52</formula>
    </cfRule>
  </conditionalFormatting>
  <conditionalFormatting sqref="I51">
    <cfRule type="cellIs" dxfId="314" priority="38" operator="lessThan">
      <formula>$I$52</formula>
    </cfRule>
  </conditionalFormatting>
  <conditionalFormatting sqref="I51">
    <cfRule type="cellIs" dxfId="313" priority="39" operator="greaterThan">
      <formula>$I$52</formula>
    </cfRule>
  </conditionalFormatting>
  <conditionalFormatting sqref="J51">
    <cfRule type="cellIs" dxfId="312" priority="40" operator="lessThan">
      <formula>$J$52</formula>
    </cfRule>
  </conditionalFormatting>
  <conditionalFormatting sqref="J51">
    <cfRule type="cellIs" dxfId="311" priority="41" operator="greaterThan">
      <formula>$J$52</formula>
    </cfRule>
  </conditionalFormatting>
  <conditionalFormatting sqref="K51">
    <cfRule type="cellIs" dxfId="310" priority="42" operator="lessThan">
      <formula>$K$52</formula>
    </cfRule>
  </conditionalFormatting>
  <conditionalFormatting sqref="K51">
    <cfRule type="cellIs" dxfId="309" priority="43" operator="greaterThan">
      <formula>$K$52</formula>
    </cfRule>
  </conditionalFormatting>
  <conditionalFormatting sqref="L51">
    <cfRule type="cellIs" dxfId="308" priority="44" operator="lessThan">
      <formula>$L$52</formula>
    </cfRule>
  </conditionalFormatting>
  <conditionalFormatting sqref="L51">
    <cfRule type="cellIs" dxfId="307" priority="45" operator="greaterThan">
      <formula>$L$52</formula>
    </cfRule>
  </conditionalFormatting>
  <conditionalFormatting sqref="M51">
    <cfRule type="cellIs" dxfId="306" priority="46" operator="lessThan">
      <formula>$M$52</formula>
    </cfRule>
  </conditionalFormatting>
  <conditionalFormatting sqref="M51">
    <cfRule type="cellIs" dxfId="305" priority="47" operator="greaterThan">
      <formula>$M$52</formula>
    </cfRule>
  </conditionalFormatting>
  <conditionalFormatting sqref="N51">
    <cfRule type="cellIs" dxfId="304" priority="48" operator="lessThan">
      <formula>$N$52</formula>
    </cfRule>
  </conditionalFormatting>
  <conditionalFormatting sqref="N51">
    <cfRule type="cellIs" dxfId="303" priority="49" operator="greaterThan">
      <formula>$N$52</formula>
    </cfRule>
  </conditionalFormatting>
  <conditionalFormatting sqref="O51">
    <cfRule type="cellIs" dxfId="302" priority="50" operator="lessThan">
      <formula>$O$52</formula>
    </cfRule>
  </conditionalFormatting>
  <conditionalFormatting sqref="O51">
    <cfRule type="cellIs" dxfId="301" priority="51" operator="greaterThan">
      <formula>$O$52</formula>
    </cfRule>
  </conditionalFormatting>
  <conditionalFormatting sqref="F54:G54">
    <cfRule type="cellIs" dxfId="300" priority="5" operator="notEqual">
      <formula>$F$72</formula>
    </cfRule>
  </conditionalFormatting>
  <conditionalFormatting sqref="H54:I54">
    <cfRule type="cellIs" dxfId="299" priority="4" operator="notEqual">
      <formula>$H$72</formula>
    </cfRule>
  </conditionalFormatting>
  <conditionalFormatting sqref="J54:K54">
    <cfRule type="cellIs" dxfId="298" priority="3" operator="notEqual">
      <formula>$J$72</formula>
    </cfRule>
  </conditionalFormatting>
  <conditionalFormatting sqref="L54:M54">
    <cfRule type="cellIs" dxfId="297" priority="2" operator="notEqual">
      <formula>$L$72</formula>
    </cfRule>
  </conditionalFormatting>
  <conditionalFormatting sqref="N54:O54">
    <cfRule type="cellIs" dxfId="296" priority="1" operator="notEqual">
      <formula>$N$72</formula>
    </cfRule>
  </conditionalFormatting>
  <dataValidations count="6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D13:D14">
      <formula1>$T$21:$T$24</formula1>
    </dataValidation>
    <dataValidation type="list" allowBlank="1" showErrorMessage="1" sqref="E33:E39 E48:E49 E41:E45 F53:O53">
      <formula1>$T$13:$T$17</formula1>
    </dataValidation>
    <dataValidation type="list" allowBlank="1" showErrorMessage="1" sqref="E46:E47">
      <formula1>$T$13:$T$18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0" zoomScaleNormal="80" workbookViewId="0">
      <pane ySplit="11" topLeftCell="A12" activePane="bottomLeft" state="frozen"/>
      <selection pane="bottomLeft" activeCell="E46" sqref="E46"/>
    </sheetView>
  </sheetViews>
  <sheetFormatPr defaultColWidth="14.44140625" defaultRowHeight="15" customHeight="1"/>
  <cols>
    <col min="1" max="1" width="21.44140625" customWidth="1"/>
    <col min="2" max="2" width="3.44140625" customWidth="1"/>
    <col min="3" max="3" width="31.5546875" customWidth="1"/>
    <col min="4" max="4" width="10.77734375" customWidth="1"/>
    <col min="5" max="5" width="9.88671875" customWidth="1"/>
    <col min="6" max="9" width="5.77734375" customWidth="1"/>
    <col min="10" max="10" width="5.44140625" customWidth="1"/>
    <col min="11" max="11" width="5.21875" customWidth="1"/>
    <col min="12" max="13" width="5.77734375" customWidth="1"/>
    <col min="14" max="14" width="7.21875" customWidth="1"/>
    <col min="15" max="15" width="5.77734375" customWidth="1"/>
    <col min="16" max="16" width="21.21875" customWidth="1"/>
    <col min="17" max="17" width="8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11" t="s">
        <v>101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>
      <c r="B6" s="6" t="s">
        <v>22</v>
      </c>
      <c r="D6" s="15"/>
      <c r="H6" s="15"/>
      <c r="L6" s="17"/>
      <c r="M6" s="17"/>
      <c r="N6" s="17"/>
      <c r="Q6" s="5"/>
    </row>
    <row r="7" spans="1:25" ht="12.75" customHeight="1">
      <c r="B7" s="6"/>
      <c r="C7" s="27" t="s">
        <v>104</v>
      </c>
      <c r="D7" s="100" t="s">
        <v>105</v>
      </c>
      <c r="H7" s="15"/>
      <c r="L7" s="17"/>
      <c r="M7" s="17"/>
      <c r="N7" s="17"/>
      <c r="Q7" s="5"/>
    </row>
    <row r="8" spans="1:25" ht="12.75" customHeight="1">
      <c r="B8" s="6"/>
      <c r="C8" s="27" t="s">
        <v>108</v>
      </c>
      <c r="D8" s="100" t="s">
        <v>109</v>
      </c>
      <c r="H8" s="15"/>
      <c r="L8" s="17"/>
      <c r="M8" s="17"/>
      <c r="N8" s="17"/>
      <c r="Q8" s="5"/>
    </row>
    <row r="9" spans="1:25" ht="12.75" customHeight="1">
      <c r="Q9" s="5"/>
    </row>
    <row r="10" spans="1:25" ht="24.75" customHeight="1">
      <c r="B10" s="792" t="s">
        <v>4</v>
      </c>
      <c r="C10" s="753" t="s">
        <v>5</v>
      </c>
      <c r="D10" s="56"/>
      <c r="E10" s="755"/>
      <c r="F10" s="664" t="s">
        <v>6</v>
      </c>
      <c r="G10" s="656"/>
      <c r="H10" s="656"/>
      <c r="I10" s="656"/>
      <c r="J10" s="656"/>
      <c r="K10" s="656"/>
      <c r="L10" s="656"/>
      <c r="M10" s="656"/>
      <c r="N10" s="656"/>
      <c r="O10" s="647"/>
      <c r="P10" s="752" t="s">
        <v>44</v>
      </c>
      <c r="Q10" s="7"/>
      <c r="X10" s="646" t="s">
        <v>7</v>
      </c>
      <c r="Y10" s="647"/>
    </row>
    <row r="11" spans="1:25" ht="25.5" customHeight="1">
      <c r="B11" s="652"/>
      <c r="C11" s="754"/>
      <c r="D11" s="57"/>
      <c r="E11" s="756"/>
      <c r="F11" s="664" t="s">
        <v>8</v>
      </c>
      <c r="G11" s="647"/>
      <c r="H11" s="664" t="s">
        <v>9</v>
      </c>
      <c r="I11" s="647"/>
      <c r="J11" s="664" t="s">
        <v>10</v>
      </c>
      <c r="K11" s="647"/>
      <c r="L11" s="664" t="s">
        <v>11</v>
      </c>
      <c r="M11" s="647"/>
      <c r="N11" s="653" t="s">
        <v>45</v>
      </c>
      <c r="O11" s="647"/>
      <c r="P11" s="652"/>
      <c r="Q11" s="7"/>
      <c r="S11" s="646" t="s">
        <v>46</v>
      </c>
      <c r="T11" s="656"/>
      <c r="U11" s="656"/>
      <c r="V11" s="647"/>
      <c r="X11" s="8" t="s">
        <v>47</v>
      </c>
      <c r="Y11" s="38" t="s">
        <v>48</v>
      </c>
    </row>
    <row r="12" spans="1:25" ht="12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650">
        <f>SUM(P13:P14)</f>
        <v>20</v>
      </c>
      <c r="S13" s="25" t="s">
        <v>55</v>
      </c>
      <c r="T13" s="51" t="s">
        <v>104</v>
      </c>
      <c r="U13" s="18">
        <v>650</v>
      </c>
      <c r="V13" s="18" t="e">
        <f>SUMIF($E$33:$E$39,$T13,#REF!)+SUMIF($E$41:$E$48,$T13,#REF!)</f>
        <v>#REF!</v>
      </c>
      <c r="X13" s="25" t="s">
        <v>14</v>
      </c>
      <c r="Y13" s="25" t="s">
        <v>24</v>
      </c>
    </row>
    <row r="14" spans="1:25" ht="12.7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652"/>
      <c r="S14" s="25" t="s">
        <v>58</v>
      </c>
      <c r="T14" s="51" t="s">
        <v>108</v>
      </c>
      <c r="U14" s="18">
        <v>450</v>
      </c>
      <c r="V14" s="18" t="e">
        <f>SUMIF($E$33:$E$39,$T14,#REF!)+SUMIF($E$41:$E$48,$T14,#REF!)</f>
        <v>#REF!</v>
      </c>
      <c r="X14" s="25" t="s">
        <v>29</v>
      </c>
      <c r="Y14" s="25" t="s">
        <v>26</v>
      </c>
    </row>
    <row r="15" spans="1:25" ht="12.75" customHeight="1">
      <c r="A15" s="9"/>
      <c r="B15" s="10">
        <v>4</v>
      </c>
      <c r="C15" s="718" t="s">
        <v>332</v>
      </c>
      <c r="D15" s="656"/>
      <c r="E15" s="647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1071" t="s">
        <v>147</v>
      </c>
      <c r="T15" s="1072" t="s">
        <v>354</v>
      </c>
      <c r="U15" s="1071"/>
      <c r="X15" s="25" t="s">
        <v>30</v>
      </c>
      <c r="Y15" s="25" t="s">
        <v>31</v>
      </c>
    </row>
    <row r="16" spans="1:25" ht="12.7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311</v>
      </c>
      <c r="D17" s="74"/>
      <c r="E17" s="70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21">
        <f t="shared" si="0"/>
        <v>3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65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651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651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652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R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786" t="s">
        <v>40</v>
      </c>
      <c r="D24" s="656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4.75" customHeight="1">
      <c r="B28" s="674" t="s">
        <v>75</v>
      </c>
      <c r="C28" s="675"/>
      <c r="D28" s="675"/>
      <c r="E28" s="676"/>
      <c r="F28" s="78">
        <f t="shared" ref="F28:O28" si="2">SUM(F12:F27)</f>
        <v>24</v>
      </c>
      <c r="G28" s="78">
        <f t="shared" si="2"/>
        <v>24</v>
      </c>
      <c r="H28" s="78">
        <f t="shared" si="2"/>
        <v>22</v>
      </c>
      <c r="I28" s="78">
        <f t="shared" si="2"/>
        <v>22</v>
      </c>
      <c r="J28" s="78">
        <f t="shared" si="2"/>
        <v>21</v>
      </c>
      <c r="K28" s="78">
        <f t="shared" si="2"/>
        <v>21</v>
      </c>
      <c r="L28" s="78">
        <f t="shared" si="2"/>
        <v>19</v>
      </c>
      <c r="M28" s="78">
        <f t="shared" si="2"/>
        <v>19</v>
      </c>
      <c r="N28" s="78">
        <f t="shared" si="2"/>
        <v>17</v>
      </c>
      <c r="O28" s="78">
        <f t="shared" si="2"/>
        <v>17</v>
      </c>
      <c r="P28" s="78">
        <f t="shared" si="0"/>
        <v>103</v>
      </c>
      <c r="Q28" s="23"/>
      <c r="S28" s="15"/>
      <c r="T28" s="61"/>
      <c r="X28" s="61"/>
    </row>
    <row r="29" spans="1:25" ht="12.75" customHeight="1">
      <c r="B29" s="781" t="s">
        <v>76</v>
      </c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656"/>
      <c r="P29" s="782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3" t="s">
        <v>53</v>
      </c>
      <c r="E30" s="18"/>
      <c r="F30" s="289"/>
      <c r="G30" s="289"/>
      <c r="H30" s="289"/>
      <c r="I30" s="289"/>
      <c r="J30" s="289">
        <v>1</v>
      </c>
      <c r="K30" s="289">
        <v>1</v>
      </c>
      <c r="L30" s="289">
        <v>1</v>
      </c>
      <c r="M30" s="289">
        <v>1</v>
      </c>
      <c r="N30" s="289"/>
      <c r="O30" s="289"/>
      <c r="P30" s="47">
        <f t="shared" ref="P30:P50" si="3">SUM(F30:O30)/2</f>
        <v>2</v>
      </c>
      <c r="Q30" s="23"/>
      <c r="U30" s="61"/>
      <c r="V30" s="61"/>
      <c r="W30" s="61"/>
      <c r="X30" s="61"/>
    </row>
    <row r="31" spans="1:25" ht="12.75" customHeight="1">
      <c r="B31" s="72">
        <v>2</v>
      </c>
      <c r="C31" s="49" t="s">
        <v>39</v>
      </c>
      <c r="D31" s="49"/>
      <c r="E31" s="18"/>
      <c r="F31" s="289">
        <v>1</v>
      </c>
      <c r="G31" s="289">
        <v>1</v>
      </c>
      <c r="H31" s="289">
        <v>1</v>
      </c>
      <c r="I31" s="289">
        <v>1</v>
      </c>
      <c r="J31" s="289">
        <v>1</v>
      </c>
      <c r="K31" s="289">
        <v>1</v>
      </c>
      <c r="L31" s="289">
        <v>1</v>
      </c>
      <c r="M31" s="289">
        <v>1</v>
      </c>
      <c r="N31" s="289">
        <v>2</v>
      </c>
      <c r="O31" s="289">
        <v>2</v>
      </c>
      <c r="P31" s="47">
        <f t="shared" si="3"/>
        <v>6</v>
      </c>
      <c r="Q31" s="23"/>
      <c r="U31" s="61"/>
      <c r="V31" s="61"/>
      <c r="W31" s="61"/>
      <c r="X31" s="61"/>
    </row>
    <row r="32" spans="1:25" ht="12.75" customHeight="1">
      <c r="B32" s="655" t="s">
        <v>82</v>
      </c>
      <c r="C32" s="656"/>
      <c r="D32" s="656"/>
      <c r="E32" s="647"/>
      <c r="F32" s="87">
        <f t="shared" ref="F32:O32" si="4">SUM(F30:F31)</f>
        <v>1</v>
      </c>
      <c r="G32" s="87">
        <f t="shared" si="4"/>
        <v>1</v>
      </c>
      <c r="H32" s="87">
        <f t="shared" si="4"/>
        <v>1</v>
      </c>
      <c r="I32" s="87">
        <f t="shared" si="4"/>
        <v>1</v>
      </c>
      <c r="J32" s="87">
        <f t="shared" si="4"/>
        <v>2</v>
      </c>
      <c r="K32" s="87">
        <f t="shared" si="4"/>
        <v>2</v>
      </c>
      <c r="L32" s="87">
        <f t="shared" si="4"/>
        <v>2</v>
      </c>
      <c r="M32" s="87">
        <f t="shared" si="4"/>
        <v>2</v>
      </c>
      <c r="N32" s="87">
        <f t="shared" si="4"/>
        <v>2</v>
      </c>
      <c r="O32" s="87">
        <f t="shared" si="4"/>
        <v>2</v>
      </c>
      <c r="P32" s="90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139">
        <f t="shared" ref="A33:A48" si="5">LEN(C33)</f>
        <v>19</v>
      </c>
      <c r="B33" s="650">
        <v>17</v>
      </c>
      <c r="C33" s="780" t="s">
        <v>83</v>
      </c>
      <c r="D33" s="764"/>
      <c r="E33" s="91" t="s">
        <v>104</v>
      </c>
      <c r="F33" s="93"/>
      <c r="G33" s="93"/>
      <c r="H33" s="93"/>
      <c r="I33" s="93"/>
      <c r="J33" s="93">
        <v>1</v>
      </c>
      <c r="K33" s="93">
        <v>1</v>
      </c>
      <c r="L33" s="93"/>
      <c r="M33" s="93"/>
      <c r="N33" s="93"/>
      <c r="O33" s="93"/>
      <c r="P33" s="95">
        <f t="shared" si="3"/>
        <v>1</v>
      </c>
      <c r="Q33" s="23"/>
    </row>
    <row r="34" spans="1:26" ht="12.75" customHeight="1">
      <c r="A34" s="139">
        <f t="shared" si="5"/>
        <v>0</v>
      </c>
      <c r="B34" s="652"/>
      <c r="C34" s="765"/>
      <c r="D34" s="766"/>
      <c r="E34" s="91" t="s">
        <v>108</v>
      </c>
      <c r="F34" s="93"/>
      <c r="G34" s="93"/>
      <c r="H34" s="93"/>
      <c r="I34" s="93"/>
      <c r="J34" s="93"/>
      <c r="K34" s="93"/>
      <c r="L34" s="93">
        <v>2</v>
      </c>
      <c r="M34" s="93">
        <v>2</v>
      </c>
      <c r="N34" s="93"/>
      <c r="O34" s="269"/>
      <c r="P34" s="95">
        <f t="shared" si="3"/>
        <v>2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139">
        <f t="shared" si="5"/>
        <v>18</v>
      </c>
      <c r="B35" s="286">
        <v>18</v>
      </c>
      <c r="C35" s="284" t="s">
        <v>129</v>
      </c>
      <c r="D35" s="285"/>
      <c r="E35" s="77" t="s">
        <v>104</v>
      </c>
      <c r="F35" s="98">
        <v>2</v>
      </c>
      <c r="G35" s="98">
        <v>2</v>
      </c>
      <c r="H35" s="98">
        <v>2</v>
      </c>
      <c r="I35" s="98">
        <v>2</v>
      </c>
      <c r="J35" s="98"/>
      <c r="K35" s="98"/>
      <c r="L35" s="98"/>
      <c r="M35" s="98"/>
      <c r="N35" s="133"/>
      <c r="O35" s="270"/>
      <c r="P35" s="95">
        <f t="shared" si="3"/>
        <v>4</v>
      </c>
      <c r="Q35" s="23"/>
      <c r="S35" s="54"/>
      <c r="T35" s="99"/>
    </row>
    <row r="36" spans="1:26" ht="12.75" customHeight="1">
      <c r="A36" s="139">
        <f t="shared" si="5"/>
        <v>29</v>
      </c>
      <c r="B36" s="10">
        <v>19</v>
      </c>
      <c r="C36" s="771" t="s">
        <v>132</v>
      </c>
      <c r="D36" s="647"/>
      <c r="E36" s="77" t="s">
        <v>104</v>
      </c>
      <c r="F36" s="135">
        <v>2</v>
      </c>
      <c r="G36" s="98">
        <v>2</v>
      </c>
      <c r="H36" s="98">
        <v>2</v>
      </c>
      <c r="I36" s="98">
        <v>2</v>
      </c>
      <c r="J36" s="98">
        <v>1</v>
      </c>
      <c r="K36" s="98">
        <v>1</v>
      </c>
      <c r="L36" s="98"/>
      <c r="M36" s="98"/>
      <c r="N36" s="133"/>
      <c r="O36" s="270"/>
      <c r="P36" s="95">
        <f t="shared" si="3"/>
        <v>5</v>
      </c>
      <c r="Q36" s="23"/>
    </row>
    <row r="37" spans="1:26" ht="12.75" customHeight="1">
      <c r="A37" s="139">
        <f t="shared" si="5"/>
        <v>22</v>
      </c>
      <c r="B37" s="10">
        <v>20</v>
      </c>
      <c r="C37" s="771" t="s">
        <v>133</v>
      </c>
      <c r="D37" s="647"/>
      <c r="E37" s="77" t="s">
        <v>104</v>
      </c>
      <c r="F37" s="98">
        <v>2</v>
      </c>
      <c r="G37" s="98">
        <v>2</v>
      </c>
      <c r="H37" s="98">
        <v>1</v>
      </c>
      <c r="I37" s="98">
        <v>1</v>
      </c>
      <c r="J37" s="98"/>
      <c r="K37" s="98"/>
      <c r="L37" s="98"/>
      <c r="M37" s="98"/>
      <c r="N37" s="98"/>
      <c r="O37" s="114"/>
      <c r="P37" s="95">
        <f t="shared" si="3"/>
        <v>3</v>
      </c>
      <c r="Q37" s="23"/>
    </row>
    <row r="38" spans="1:26" s="283" customFormat="1" ht="12.75" customHeight="1">
      <c r="A38" s="277"/>
      <c r="B38" s="287">
        <v>21</v>
      </c>
      <c r="C38" s="771" t="s">
        <v>138</v>
      </c>
      <c r="D38" s="647"/>
      <c r="E38" s="77" t="s">
        <v>108</v>
      </c>
      <c r="F38" s="98"/>
      <c r="G38" s="98"/>
      <c r="H38" s="98"/>
      <c r="I38" s="98"/>
      <c r="J38" s="98">
        <v>2</v>
      </c>
      <c r="K38" s="98">
        <v>2</v>
      </c>
      <c r="L38" s="98">
        <v>2</v>
      </c>
      <c r="M38" s="98">
        <v>2</v>
      </c>
      <c r="N38" s="98">
        <v>2</v>
      </c>
      <c r="O38" s="114"/>
      <c r="P38" s="95"/>
      <c r="Q38" s="23"/>
    </row>
    <row r="39" spans="1:26" ht="12.75" customHeight="1">
      <c r="A39" s="139">
        <f t="shared" si="5"/>
        <v>34</v>
      </c>
      <c r="B39" s="10">
        <v>22</v>
      </c>
      <c r="C39" s="771" t="s">
        <v>134</v>
      </c>
      <c r="D39" s="647"/>
      <c r="E39" s="77" t="s">
        <v>108</v>
      </c>
      <c r="F39" s="98"/>
      <c r="G39" s="98"/>
      <c r="H39" s="98">
        <v>2</v>
      </c>
      <c r="I39" s="98">
        <v>2</v>
      </c>
      <c r="J39" s="98">
        <v>2</v>
      </c>
      <c r="K39" s="98">
        <v>2</v>
      </c>
      <c r="L39" s="98">
        <v>4</v>
      </c>
      <c r="M39" s="98">
        <v>4</v>
      </c>
      <c r="N39" s="98"/>
      <c r="O39" s="98"/>
      <c r="P39" s="95">
        <f t="shared" si="3"/>
        <v>8</v>
      </c>
      <c r="Q39" s="23"/>
    </row>
    <row r="40" spans="1:26" ht="12.75" customHeight="1">
      <c r="B40" s="80" t="s">
        <v>91</v>
      </c>
      <c r="C40" s="137"/>
      <c r="D40" s="81"/>
      <c r="E40" s="81"/>
      <c r="F40" s="107">
        <f t="shared" ref="F40:O40" si="6">SUM(F33:F39)</f>
        <v>6</v>
      </c>
      <c r="G40" s="107">
        <f t="shared" si="6"/>
        <v>6</v>
      </c>
      <c r="H40" s="107">
        <f t="shared" si="6"/>
        <v>7</v>
      </c>
      <c r="I40" s="107">
        <f t="shared" si="6"/>
        <v>7</v>
      </c>
      <c r="J40" s="107">
        <f t="shared" si="6"/>
        <v>6</v>
      </c>
      <c r="K40" s="107">
        <f t="shared" si="6"/>
        <v>6</v>
      </c>
      <c r="L40" s="107">
        <f t="shared" si="6"/>
        <v>8</v>
      </c>
      <c r="M40" s="107">
        <f t="shared" si="6"/>
        <v>8</v>
      </c>
      <c r="N40" s="107">
        <f t="shared" si="6"/>
        <v>2</v>
      </c>
      <c r="O40" s="107">
        <f t="shared" si="6"/>
        <v>0</v>
      </c>
      <c r="P40" s="107">
        <f t="shared" si="3"/>
        <v>28</v>
      </c>
      <c r="Q40" s="23"/>
    </row>
    <row r="41" spans="1:26" ht="12.75" customHeight="1">
      <c r="A41" s="139">
        <f t="shared" si="5"/>
        <v>32</v>
      </c>
      <c r="B41" s="18">
        <v>23</v>
      </c>
      <c r="C41" s="830" t="s">
        <v>309</v>
      </c>
      <c r="D41" s="831"/>
      <c r="E41" s="77" t="s">
        <v>104</v>
      </c>
      <c r="F41" s="98">
        <v>2</v>
      </c>
      <c r="G41" s="98">
        <v>2</v>
      </c>
      <c r="H41" s="98">
        <v>3</v>
      </c>
      <c r="I41" s="98">
        <v>3</v>
      </c>
      <c r="J41" s="98"/>
      <c r="K41" s="98"/>
      <c r="L41" s="98"/>
      <c r="M41" s="98"/>
      <c r="N41" s="98"/>
      <c r="O41" s="98"/>
      <c r="P41" s="95">
        <f t="shared" si="3"/>
        <v>5</v>
      </c>
      <c r="Q41" s="23"/>
    </row>
    <row r="42" spans="1:26" ht="12.75" customHeight="1">
      <c r="A42" s="139">
        <f t="shared" si="5"/>
        <v>26</v>
      </c>
      <c r="B42" s="18">
        <v>24</v>
      </c>
      <c r="C42" s="771" t="s">
        <v>135</v>
      </c>
      <c r="D42" s="647"/>
      <c r="E42" s="77" t="s">
        <v>104</v>
      </c>
      <c r="F42" s="98">
        <v>2</v>
      </c>
      <c r="G42" s="98">
        <v>2</v>
      </c>
      <c r="H42" s="98">
        <v>2</v>
      </c>
      <c r="I42" s="98">
        <v>2</v>
      </c>
      <c r="J42" s="98">
        <v>2</v>
      </c>
      <c r="K42" s="98">
        <v>2</v>
      </c>
      <c r="L42" s="98"/>
      <c r="M42" s="98"/>
      <c r="N42" s="98"/>
      <c r="O42" s="98"/>
      <c r="P42" s="95">
        <f t="shared" si="3"/>
        <v>6</v>
      </c>
      <c r="Q42" s="23"/>
    </row>
    <row r="43" spans="1:26" ht="12.75" customHeight="1">
      <c r="A43" s="139">
        <f t="shared" si="5"/>
        <v>30</v>
      </c>
      <c r="B43" s="18">
        <v>25</v>
      </c>
      <c r="C43" s="771" t="s">
        <v>137</v>
      </c>
      <c r="D43" s="647"/>
      <c r="E43" s="77" t="s">
        <v>104</v>
      </c>
      <c r="F43" s="98">
        <v>1</v>
      </c>
      <c r="G43" s="98">
        <v>1</v>
      </c>
      <c r="H43" s="98">
        <v>1</v>
      </c>
      <c r="I43" s="98">
        <v>1</v>
      </c>
      <c r="J43" s="98">
        <v>1</v>
      </c>
      <c r="K43" s="98">
        <v>1</v>
      </c>
      <c r="L43" s="98"/>
      <c r="M43" s="98"/>
      <c r="N43" s="98"/>
      <c r="O43" s="98"/>
      <c r="P43" s="95">
        <f t="shared" si="3"/>
        <v>3</v>
      </c>
      <c r="Q43" s="23"/>
    </row>
    <row r="44" spans="1:26" ht="12.75" customHeight="1">
      <c r="A44" s="139">
        <f t="shared" si="5"/>
        <v>34</v>
      </c>
      <c r="B44" s="18">
        <v>26</v>
      </c>
      <c r="C44" s="830" t="s">
        <v>307</v>
      </c>
      <c r="D44" s="831"/>
      <c r="E44" s="77" t="s">
        <v>108</v>
      </c>
      <c r="F44" s="98"/>
      <c r="G44" s="98"/>
      <c r="H44" s="98"/>
      <c r="I44" s="98"/>
      <c r="J44" s="98">
        <v>3</v>
      </c>
      <c r="K44" s="98">
        <v>3</v>
      </c>
      <c r="L44" s="98">
        <v>5</v>
      </c>
      <c r="M44" s="98">
        <v>5</v>
      </c>
      <c r="N44" s="98">
        <v>5</v>
      </c>
      <c r="O44" s="98"/>
      <c r="P44" s="95">
        <f t="shared" si="3"/>
        <v>10.5</v>
      </c>
      <c r="Q44" s="23"/>
    </row>
    <row r="45" spans="1:26" s="627" customFormat="1" ht="12.75" customHeight="1">
      <c r="A45" s="277"/>
      <c r="B45" s="634">
        <v>27</v>
      </c>
      <c r="C45" s="769" t="s">
        <v>344</v>
      </c>
      <c r="D45" s="832"/>
      <c r="E45" s="635" t="s">
        <v>354</v>
      </c>
      <c r="F45" s="98"/>
      <c r="G45" s="98"/>
      <c r="H45" s="98"/>
      <c r="I45" s="98"/>
      <c r="J45" s="98"/>
      <c r="K45" s="98"/>
      <c r="L45" s="98"/>
      <c r="M45" s="98"/>
      <c r="N45" s="98"/>
      <c r="O45" s="638">
        <v>3</v>
      </c>
      <c r="P45" s="95">
        <f t="shared" si="3"/>
        <v>1.5</v>
      </c>
      <c r="Q45" s="23"/>
    </row>
    <row r="46" spans="1:26" ht="12.75" customHeight="1">
      <c r="A46" s="139">
        <f t="shared" si="5"/>
        <v>40</v>
      </c>
      <c r="B46" s="282">
        <v>28</v>
      </c>
      <c r="C46" s="769" t="s">
        <v>345</v>
      </c>
      <c r="D46" s="770"/>
      <c r="E46" s="635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89">
        <v>4</v>
      </c>
      <c r="P46" s="95">
        <f t="shared" si="3"/>
        <v>2</v>
      </c>
      <c r="Q46" s="23"/>
    </row>
    <row r="47" spans="1:26" ht="12.75" customHeight="1">
      <c r="A47" s="139">
        <f t="shared" si="5"/>
        <v>17</v>
      </c>
      <c r="B47" s="650">
        <v>29</v>
      </c>
      <c r="C47" s="763" t="s">
        <v>97</v>
      </c>
      <c r="D47" s="764"/>
      <c r="E47" s="115" t="s">
        <v>104</v>
      </c>
      <c r="F47" s="116"/>
      <c r="G47" s="116"/>
      <c r="H47" s="116"/>
      <c r="I47" s="116"/>
      <c r="J47" s="116"/>
      <c r="K47" s="116" t="s">
        <v>98</v>
      </c>
      <c r="L47" s="116"/>
      <c r="M47" s="116"/>
      <c r="N47" s="116"/>
      <c r="O47" s="116"/>
      <c r="P47" s="95">
        <f t="shared" si="3"/>
        <v>0</v>
      </c>
      <c r="Q47" s="23"/>
    </row>
    <row r="48" spans="1:26" ht="12.75" customHeight="1">
      <c r="A48" s="139">
        <f t="shared" si="5"/>
        <v>0</v>
      </c>
      <c r="B48" s="652"/>
      <c r="C48" s="765"/>
      <c r="D48" s="766"/>
      <c r="E48" s="115" t="s">
        <v>108</v>
      </c>
      <c r="F48" s="116"/>
      <c r="G48" s="116"/>
      <c r="H48" s="116"/>
      <c r="I48" s="116"/>
      <c r="J48" s="116"/>
      <c r="K48" s="116"/>
      <c r="L48" s="116"/>
      <c r="M48" s="116" t="s">
        <v>98</v>
      </c>
      <c r="N48" s="116"/>
      <c r="O48" s="116"/>
      <c r="P48" s="95">
        <f t="shared" si="3"/>
        <v>0</v>
      </c>
      <c r="Q48" s="23"/>
    </row>
    <row r="49" spans="1:25" ht="12.75" customHeight="1">
      <c r="B49" s="117" t="s">
        <v>99</v>
      </c>
      <c r="C49" s="119"/>
      <c r="D49" s="121"/>
      <c r="E49" s="121"/>
      <c r="F49" s="122">
        <f t="shared" ref="F49:O49" si="7">SUM(F41:F48)</f>
        <v>5</v>
      </c>
      <c r="G49" s="122">
        <f t="shared" si="7"/>
        <v>5</v>
      </c>
      <c r="H49" s="122">
        <f t="shared" si="7"/>
        <v>6</v>
      </c>
      <c r="I49" s="122">
        <f t="shared" si="7"/>
        <v>6</v>
      </c>
      <c r="J49" s="122">
        <f t="shared" si="7"/>
        <v>6</v>
      </c>
      <c r="K49" s="122">
        <f t="shared" si="7"/>
        <v>6</v>
      </c>
      <c r="L49" s="122">
        <f t="shared" si="7"/>
        <v>5</v>
      </c>
      <c r="M49" s="122">
        <f t="shared" si="7"/>
        <v>5</v>
      </c>
      <c r="N49" s="122">
        <f t="shared" si="7"/>
        <v>5</v>
      </c>
      <c r="O49" s="122">
        <f t="shared" si="7"/>
        <v>7</v>
      </c>
      <c r="P49" s="107">
        <f t="shared" si="3"/>
        <v>28</v>
      </c>
      <c r="Q49" s="23"/>
    </row>
    <row r="50" spans="1:25" ht="12.75" customHeight="1">
      <c r="B50" s="123" t="s">
        <v>107</v>
      </c>
      <c r="C50" s="125"/>
      <c r="D50" s="127"/>
      <c r="E50" s="128"/>
      <c r="F50" s="131">
        <f t="shared" ref="F50:O50" si="8">SUM(F49,F40)</f>
        <v>11</v>
      </c>
      <c r="G50" s="131">
        <f t="shared" si="8"/>
        <v>11</v>
      </c>
      <c r="H50" s="131">
        <f t="shared" si="8"/>
        <v>13</v>
      </c>
      <c r="I50" s="131">
        <f t="shared" si="8"/>
        <v>13</v>
      </c>
      <c r="J50" s="131">
        <f t="shared" si="8"/>
        <v>12</v>
      </c>
      <c r="K50" s="131">
        <f t="shared" si="8"/>
        <v>12</v>
      </c>
      <c r="L50" s="131">
        <f t="shared" si="8"/>
        <v>13</v>
      </c>
      <c r="M50" s="131">
        <f t="shared" si="8"/>
        <v>13</v>
      </c>
      <c r="N50" s="131">
        <f t="shared" si="8"/>
        <v>7</v>
      </c>
      <c r="O50" s="131">
        <f t="shared" si="8"/>
        <v>7</v>
      </c>
      <c r="P50" s="132">
        <f t="shared" si="3"/>
        <v>56</v>
      </c>
      <c r="Q50" s="23"/>
    </row>
    <row r="51" spans="1:25" ht="12.75" customHeight="1">
      <c r="B51" s="761" t="s">
        <v>113</v>
      </c>
      <c r="C51" s="656"/>
      <c r="D51" s="656"/>
      <c r="E51" s="647"/>
      <c r="F51" s="106">
        <v>11</v>
      </c>
      <c r="G51" s="106">
        <v>11</v>
      </c>
      <c r="H51" s="106">
        <v>13</v>
      </c>
      <c r="I51" s="106">
        <v>13</v>
      </c>
      <c r="J51" s="106">
        <v>12</v>
      </c>
      <c r="K51" s="106">
        <v>12</v>
      </c>
      <c r="L51" s="106">
        <v>13</v>
      </c>
      <c r="M51" s="106">
        <v>13</v>
      </c>
      <c r="N51" s="131">
        <v>7</v>
      </c>
      <c r="O51" s="131">
        <v>7</v>
      </c>
      <c r="P51" s="132">
        <f>SUM(F51:M51)/2+N51</f>
        <v>56</v>
      </c>
      <c r="Q51" s="23"/>
      <c r="R51" t="s">
        <v>111</v>
      </c>
    </row>
    <row r="52" spans="1:25" ht="12.75" customHeight="1">
      <c r="B52" s="762" t="s">
        <v>115</v>
      </c>
      <c r="C52" s="656"/>
      <c r="D52" s="656"/>
      <c r="E52" s="647"/>
      <c r="F52" s="136"/>
      <c r="G52" s="8"/>
      <c r="H52" s="8"/>
      <c r="I52" s="8"/>
      <c r="J52" s="8"/>
      <c r="K52" s="8" t="s">
        <v>104</v>
      </c>
      <c r="L52" s="8"/>
      <c r="M52" s="8"/>
      <c r="N52" s="8" t="s">
        <v>108</v>
      </c>
      <c r="O52" s="8"/>
      <c r="P52" s="18">
        <f>COUNTA(F52:O52)</f>
        <v>2</v>
      </c>
      <c r="Q52" s="23"/>
    </row>
    <row r="53" spans="1:25" ht="30.75" customHeight="1">
      <c r="A53" s="5"/>
      <c r="B53" s="758" t="s">
        <v>59</v>
      </c>
      <c r="C53" s="656"/>
      <c r="D53" s="656"/>
      <c r="E53" s="647"/>
      <c r="F53" s="141">
        <f>F28+F50+F32</f>
        <v>36</v>
      </c>
      <c r="G53" s="141">
        <f t="shared" ref="G53:O53" si="9">G28+G50+G32</f>
        <v>36</v>
      </c>
      <c r="H53" s="141">
        <f t="shared" si="9"/>
        <v>36</v>
      </c>
      <c r="I53" s="141">
        <f t="shared" si="9"/>
        <v>36</v>
      </c>
      <c r="J53" s="141">
        <f t="shared" si="9"/>
        <v>35</v>
      </c>
      <c r="K53" s="141">
        <f t="shared" si="9"/>
        <v>35</v>
      </c>
      <c r="L53" s="141">
        <f t="shared" si="9"/>
        <v>34</v>
      </c>
      <c r="M53" s="141">
        <f t="shared" si="9"/>
        <v>34</v>
      </c>
      <c r="N53" s="141">
        <f t="shared" si="9"/>
        <v>26</v>
      </c>
      <c r="O53" s="141">
        <f t="shared" si="9"/>
        <v>26</v>
      </c>
      <c r="P53" s="39">
        <f>SUM(F53:O53)/2</f>
        <v>167</v>
      </c>
      <c r="Q53" s="23"/>
      <c r="R53" s="5"/>
      <c r="S53" s="5"/>
      <c r="T53" s="5"/>
      <c r="U53" s="5"/>
      <c r="V53" s="5"/>
      <c r="W53" s="5"/>
      <c r="X53" s="5"/>
      <c r="Y53" s="5"/>
    </row>
    <row r="54" spans="1:25" ht="25.5" customHeight="1">
      <c r="B54" s="759"/>
      <c r="C54" s="735" t="s">
        <v>303</v>
      </c>
      <c r="D54" s="696" t="s">
        <v>117</v>
      </c>
      <c r="E54" s="686"/>
      <c r="F54" s="145">
        <v>1</v>
      </c>
      <c r="G54" s="145">
        <v>1</v>
      </c>
      <c r="H54" s="145">
        <v>1</v>
      </c>
      <c r="I54" s="145">
        <v>1</v>
      </c>
      <c r="J54" s="145"/>
      <c r="K54" s="145"/>
      <c r="L54" s="145"/>
      <c r="M54" s="145"/>
      <c r="N54" s="145">
        <v>2</v>
      </c>
      <c r="O54" s="145">
        <v>2</v>
      </c>
      <c r="P54" s="665">
        <f>SUM(F54:O55)/2</f>
        <v>4</v>
      </c>
      <c r="Q54" s="23"/>
    </row>
    <row r="55" spans="1:25" s="612" customFormat="1" ht="15.75" customHeight="1">
      <c r="B55" s="736"/>
      <c r="C55" s="736"/>
      <c r="D55" s="696" t="s">
        <v>39</v>
      </c>
      <c r="E55" s="686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736"/>
      <c r="Q55" s="23"/>
    </row>
    <row r="56" spans="1:25" ht="12.75" customHeight="1">
      <c r="B56" s="25">
        <v>1</v>
      </c>
      <c r="C56" s="760" t="s">
        <v>118</v>
      </c>
      <c r="D56" s="656"/>
      <c r="E56" s="647"/>
      <c r="F56" s="146">
        <v>2</v>
      </c>
      <c r="G56" s="146">
        <v>2</v>
      </c>
      <c r="H56" s="146">
        <v>2</v>
      </c>
      <c r="I56" s="146">
        <v>2</v>
      </c>
      <c r="J56" s="146">
        <v>2</v>
      </c>
      <c r="K56" s="146">
        <v>2</v>
      </c>
      <c r="L56" s="146">
        <v>2</v>
      </c>
      <c r="M56" s="146">
        <v>2</v>
      </c>
      <c r="N56" s="146">
        <v>2</v>
      </c>
      <c r="O56" s="146">
        <v>2</v>
      </c>
      <c r="P56" s="147" t="s">
        <v>139</v>
      </c>
      <c r="Q56" s="5"/>
    </row>
    <row r="57" spans="1:25" ht="12.75" customHeight="1">
      <c r="B57" s="25">
        <v>2</v>
      </c>
      <c r="C57" s="757" t="s">
        <v>120</v>
      </c>
      <c r="D57" s="656"/>
      <c r="E57" s="647"/>
      <c r="F57" s="146">
        <v>0.5</v>
      </c>
      <c r="G57" s="146"/>
      <c r="H57" s="146">
        <v>0.5</v>
      </c>
      <c r="I57" s="146"/>
      <c r="J57" s="146">
        <v>0.5</v>
      </c>
      <c r="K57" s="146"/>
      <c r="L57" s="146"/>
      <c r="M57" s="149"/>
      <c r="N57" s="149"/>
      <c r="O57" s="149"/>
      <c r="P57" s="147" t="s">
        <v>139</v>
      </c>
      <c r="Q57" s="5"/>
    </row>
    <row r="58" spans="1:25" ht="12.75" customHeight="1">
      <c r="B58" s="25">
        <v>3</v>
      </c>
      <c r="C58" s="757" t="s">
        <v>121</v>
      </c>
      <c r="D58" s="656"/>
      <c r="E58" s="647"/>
      <c r="F58" s="146"/>
      <c r="G58" s="146"/>
      <c r="H58" s="146"/>
      <c r="I58" s="146"/>
      <c r="J58" s="146"/>
      <c r="K58" s="146"/>
      <c r="L58" s="146"/>
      <c r="M58" s="149"/>
      <c r="N58" s="149"/>
      <c r="O58" s="149"/>
      <c r="P58" s="147" t="s">
        <v>139</v>
      </c>
      <c r="Q58" s="5"/>
    </row>
    <row r="59" spans="1:25" ht="12.75" customHeight="1">
      <c r="B59" s="25">
        <v>4</v>
      </c>
      <c r="C59" s="757" t="s">
        <v>122</v>
      </c>
      <c r="D59" s="656"/>
      <c r="E59" s="647"/>
      <c r="F59" s="146"/>
      <c r="G59" s="146"/>
      <c r="H59" s="146"/>
      <c r="I59" s="146"/>
      <c r="J59" s="146"/>
      <c r="K59" s="146"/>
      <c r="L59" s="146"/>
      <c r="M59" s="149"/>
      <c r="N59" s="149"/>
      <c r="O59" s="149"/>
      <c r="P59" s="147" t="s">
        <v>139</v>
      </c>
      <c r="Q59" s="5"/>
    </row>
    <row r="60" spans="1:25" ht="12.75" customHeight="1">
      <c r="B60" s="25">
        <v>5</v>
      </c>
      <c r="C60" s="757" t="s">
        <v>123</v>
      </c>
      <c r="D60" s="656"/>
      <c r="E60" s="647"/>
      <c r="F60" s="146"/>
      <c r="G60" s="146"/>
      <c r="H60" s="146"/>
      <c r="I60" s="146"/>
      <c r="J60" s="146"/>
      <c r="K60" s="146"/>
      <c r="L60" s="146"/>
      <c r="M60" s="149"/>
      <c r="N60" s="149"/>
      <c r="O60" s="149"/>
      <c r="P60" s="147" t="s">
        <v>139</v>
      </c>
      <c r="Q60" s="5"/>
    </row>
    <row r="61" spans="1:25" ht="12.75" customHeight="1">
      <c r="B61" s="25">
        <v>6</v>
      </c>
      <c r="C61" s="757" t="s">
        <v>124</v>
      </c>
      <c r="D61" s="656"/>
      <c r="E61" s="647"/>
      <c r="F61" s="146"/>
      <c r="G61" s="146"/>
      <c r="H61" s="146"/>
      <c r="I61" s="146"/>
      <c r="J61" s="146"/>
      <c r="K61" s="146"/>
      <c r="L61" s="146"/>
      <c r="M61" s="149"/>
      <c r="N61" s="149"/>
      <c r="O61" s="149"/>
      <c r="P61" s="147" t="s">
        <v>139</v>
      </c>
      <c r="Q61" s="5"/>
    </row>
    <row r="62" spans="1:25" ht="12.75" customHeight="1">
      <c r="B62" s="25">
        <v>7</v>
      </c>
      <c r="C62" s="757" t="s">
        <v>125</v>
      </c>
      <c r="D62" s="656"/>
      <c r="E62" s="647"/>
      <c r="F62" s="146"/>
      <c r="G62" s="146"/>
      <c r="H62" s="146"/>
      <c r="I62" s="146"/>
      <c r="J62" s="146"/>
      <c r="K62" s="146"/>
      <c r="L62" s="146"/>
      <c r="M62" s="149"/>
      <c r="N62" s="149"/>
      <c r="O62" s="149"/>
      <c r="P62" s="147" t="s">
        <v>139</v>
      </c>
      <c r="Q62" s="5"/>
    </row>
    <row r="63" spans="1:25" ht="12.75" customHeight="1">
      <c r="B63" s="25">
        <v>8</v>
      </c>
      <c r="C63" s="757" t="s">
        <v>126</v>
      </c>
      <c r="D63" s="656"/>
      <c r="E63" s="647"/>
      <c r="F63" s="146"/>
      <c r="G63" s="146"/>
      <c r="H63" s="146"/>
      <c r="I63" s="146"/>
      <c r="J63" s="146"/>
      <c r="K63" s="146"/>
      <c r="L63" s="146"/>
      <c r="M63" s="149"/>
      <c r="N63" s="149"/>
      <c r="O63" s="149"/>
      <c r="P63" s="147" t="s">
        <v>139</v>
      </c>
      <c r="Q63" s="5"/>
    </row>
    <row r="64" spans="1:25" ht="12.75" customHeight="1">
      <c r="B64" s="25">
        <v>9</v>
      </c>
      <c r="C64" s="757" t="s">
        <v>127</v>
      </c>
      <c r="D64" s="656"/>
      <c r="E64" s="647"/>
      <c r="F64" s="146" t="s">
        <v>128</v>
      </c>
      <c r="G64" s="146"/>
      <c r="H64" s="146"/>
      <c r="I64" s="146"/>
      <c r="J64" s="146"/>
      <c r="K64" s="146"/>
      <c r="L64" s="146"/>
      <c r="M64" s="149"/>
      <c r="N64" s="149"/>
      <c r="O64" s="149" t="s">
        <v>128</v>
      </c>
      <c r="P64" s="147" t="s">
        <v>139</v>
      </c>
      <c r="Q64" s="5"/>
    </row>
    <row r="65" spans="1:25" ht="12.75" customHeight="1">
      <c r="B65" s="25">
        <v>10</v>
      </c>
      <c r="C65" s="757" t="s">
        <v>130</v>
      </c>
      <c r="D65" s="656"/>
      <c r="E65" s="647"/>
      <c r="F65" s="146"/>
      <c r="G65" s="146"/>
      <c r="H65" s="146"/>
      <c r="I65" s="146"/>
      <c r="J65" s="146"/>
      <c r="K65" s="146"/>
      <c r="L65" s="146"/>
      <c r="M65" s="149"/>
      <c r="N65" s="149"/>
      <c r="O65" s="149"/>
      <c r="P65" s="147" t="s">
        <v>139</v>
      </c>
      <c r="Q65" s="5"/>
    </row>
    <row r="66" spans="1:25" ht="12.75" customHeight="1">
      <c r="A66" s="42"/>
      <c r="B66" s="794" t="s">
        <v>131</v>
      </c>
      <c r="C66" s="656"/>
      <c r="D66" s="656"/>
      <c r="E66" s="647"/>
      <c r="F66" s="141">
        <f t="shared" ref="F66:O66" si="10">SUM(F54:F65)</f>
        <v>3.5</v>
      </c>
      <c r="G66" s="141">
        <f t="shared" si="10"/>
        <v>3</v>
      </c>
      <c r="H66" s="141">
        <f t="shared" si="10"/>
        <v>3.5</v>
      </c>
      <c r="I66" s="141">
        <f t="shared" si="10"/>
        <v>3</v>
      </c>
      <c r="J66" s="141">
        <f t="shared" si="10"/>
        <v>2.5</v>
      </c>
      <c r="K66" s="141">
        <f t="shared" si="10"/>
        <v>2</v>
      </c>
      <c r="L66" s="141">
        <f t="shared" si="10"/>
        <v>2</v>
      </c>
      <c r="M66" s="141">
        <f t="shared" si="10"/>
        <v>2</v>
      </c>
      <c r="N66" s="141">
        <f t="shared" si="10"/>
        <v>4</v>
      </c>
      <c r="O66" s="141">
        <f t="shared" si="10"/>
        <v>4</v>
      </c>
      <c r="P66" s="142">
        <f>SUM(F66:O66)</f>
        <v>29.5</v>
      </c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2.75" customHeight="1">
      <c r="A67" s="42"/>
      <c r="B67" s="66"/>
      <c r="C67" s="692" t="s">
        <v>228</v>
      </c>
      <c r="D67" s="693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2.75" customHeight="1">
      <c r="A68" s="42"/>
      <c r="B68" s="66"/>
      <c r="C68" s="42" t="s">
        <v>77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C69" t="s">
        <v>136</v>
      </c>
      <c r="Q69" s="5"/>
    </row>
    <row r="70" spans="1:25" ht="12.75" customHeight="1">
      <c r="F70" s="646" t="s">
        <v>78</v>
      </c>
      <c r="G70" s="656"/>
      <c r="H70" s="656"/>
      <c r="I70" s="656"/>
      <c r="J70" s="656"/>
      <c r="K70" s="656"/>
      <c r="L70" s="656"/>
      <c r="M70" s="656"/>
      <c r="N70" s="656"/>
      <c r="O70" s="647"/>
      <c r="Q70" s="5"/>
    </row>
    <row r="71" spans="1:25" ht="12.75" customHeight="1">
      <c r="E71" s="5"/>
      <c r="F71" s="793">
        <v>36</v>
      </c>
      <c r="G71" s="647"/>
      <c r="H71" s="793">
        <v>36</v>
      </c>
      <c r="I71" s="647"/>
      <c r="J71" s="793">
        <v>35</v>
      </c>
      <c r="K71" s="647"/>
      <c r="L71" s="793">
        <v>34</v>
      </c>
      <c r="M71" s="647"/>
      <c r="N71" s="793">
        <v>26</v>
      </c>
      <c r="O71" s="647"/>
      <c r="Q71" s="5"/>
    </row>
    <row r="72" spans="1:25" ht="12.75" customHeight="1">
      <c r="E72" s="5"/>
      <c r="F72" s="23"/>
      <c r="G72" s="23"/>
      <c r="H72" s="23"/>
      <c r="I72" s="23"/>
      <c r="J72" s="23"/>
      <c r="K72" s="23"/>
      <c r="L72" s="23"/>
      <c r="M72" s="23"/>
      <c r="N72" s="23"/>
      <c r="O72" s="23"/>
      <c r="Q72" s="5"/>
    </row>
    <row r="73" spans="1:25" ht="12.75" customHeight="1">
      <c r="C73" s="15"/>
      <c r="D73" s="15"/>
      <c r="E73" s="5"/>
      <c r="Q73" s="5"/>
    </row>
    <row r="74" spans="1:25" ht="12.75" customHeight="1">
      <c r="C74" s="5"/>
      <c r="D74" s="5"/>
      <c r="E74" s="5"/>
      <c r="Q74" s="5"/>
    </row>
    <row r="75" spans="1:25" ht="12.75" customHeight="1">
      <c r="C75" s="5"/>
      <c r="D75" s="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Q77" s="5"/>
    </row>
    <row r="78" spans="1:25" ht="12.75" customHeight="1">
      <c r="C78" s="5"/>
      <c r="D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Q84" s="5"/>
    </row>
    <row r="85" spans="3:17" ht="12.75" customHeight="1"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9">
    <mergeCell ref="B54:B55"/>
    <mergeCell ref="C54:C55"/>
    <mergeCell ref="P54:P55"/>
    <mergeCell ref="D55:E55"/>
    <mergeCell ref="F70:O70"/>
    <mergeCell ref="C58:E58"/>
    <mergeCell ref="C57:E57"/>
    <mergeCell ref="C56:E56"/>
    <mergeCell ref="C65:E65"/>
    <mergeCell ref="C62:E62"/>
    <mergeCell ref="C61:E61"/>
    <mergeCell ref="C59:E59"/>
    <mergeCell ref="C60:E60"/>
    <mergeCell ref="C64:E64"/>
    <mergeCell ref="C63:E63"/>
    <mergeCell ref="N71:O71"/>
    <mergeCell ref="J71:K71"/>
    <mergeCell ref="L71:M71"/>
    <mergeCell ref="B66:E66"/>
    <mergeCell ref="H71:I71"/>
    <mergeCell ref="F71:G71"/>
    <mergeCell ref="C67:D67"/>
    <mergeCell ref="B47:B48"/>
    <mergeCell ref="C47:D48"/>
    <mergeCell ref="C41:D41"/>
    <mergeCell ref="C33:D34"/>
    <mergeCell ref="C24:D24"/>
    <mergeCell ref="B29:P29"/>
    <mergeCell ref="B33:B34"/>
    <mergeCell ref="B32:E32"/>
    <mergeCell ref="C38:D38"/>
    <mergeCell ref="B10:B11"/>
    <mergeCell ref="C15:E15"/>
    <mergeCell ref="C42:D42"/>
    <mergeCell ref="C46:D46"/>
    <mergeCell ref="C45:D45"/>
    <mergeCell ref="P10:P11"/>
    <mergeCell ref="E10:E11"/>
    <mergeCell ref="L11:M11"/>
    <mergeCell ref="F11:G11"/>
    <mergeCell ref="H11:I11"/>
    <mergeCell ref="J11:K11"/>
    <mergeCell ref="N11:O11"/>
    <mergeCell ref="B53:E53"/>
    <mergeCell ref="D54:E54"/>
    <mergeCell ref="C44:D44"/>
    <mergeCell ref="C43:D43"/>
    <mergeCell ref="X10:Y10"/>
    <mergeCell ref="F10:O10"/>
    <mergeCell ref="B51:E51"/>
    <mergeCell ref="B52:E52"/>
    <mergeCell ref="Q13:Q14"/>
    <mergeCell ref="Q19:Q22"/>
    <mergeCell ref="C37:D37"/>
    <mergeCell ref="C36:D36"/>
    <mergeCell ref="B28:E28"/>
    <mergeCell ref="C39:D39"/>
    <mergeCell ref="C10:C11"/>
    <mergeCell ref="S11:V11"/>
  </mergeCells>
  <conditionalFormatting sqref="E73 C75:D75">
    <cfRule type="cellIs" dxfId="295" priority="10" operator="greaterThan">
      <formula>0</formula>
    </cfRule>
  </conditionalFormatting>
  <conditionalFormatting sqref="V13">
    <cfRule type="cellIs" dxfId="294" priority="11" operator="lessThan">
      <formula>$U$13</formula>
    </cfRule>
  </conditionalFormatting>
  <conditionalFormatting sqref="V14">
    <cfRule type="cellIs" dxfId="293" priority="12" operator="lessThan">
      <formula>$U$14</formula>
    </cfRule>
  </conditionalFormatting>
  <conditionalFormatting sqref="V16">
    <cfRule type="cellIs" dxfId="292" priority="13" operator="lessThan">
      <formula>$U$16</formula>
    </cfRule>
  </conditionalFormatting>
  <conditionalFormatting sqref="F49:O49">
    <cfRule type="cellIs" dxfId="291" priority="14" operator="lessThan">
      <formula>$F$40/2</formula>
    </cfRule>
  </conditionalFormatting>
  <conditionalFormatting sqref="P52">
    <cfRule type="cellIs" dxfId="290" priority="15" operator="lessThan">
      <formula>#REF!</formula>
    </cfRule>
  </conditionalFormatting>
  <conditionalFormatting sqref="P52">
    <cfRule type="cellIs" dxfId="289" priority="16" operator="greaterThan">
      <formula>#REF!</formula>
    </cfRule>
  </conditionalFormatting>
  <conditionalFormatting sqref="H71">
    <cfRule type="cellIs" dxfId="288" priority="21" operator="greaterThan">
      <formula>$H$71</formula>
    </cfRule>
  </conditionalFormatting>
  <conditionalFormatting sqref="N51:O51">
    <cfRule type="cellIs" dxfId="287" priority="38" operator="lessThan">
      <formula>#REF!</formula>
    </cfRule>
  </conditionalFormatting>
  <conditionalFormatting sqref="N51:O51">
    <cfRule type="cellIs" dxfId="286" priority="39" operator="greaterThan">
      <formula>#REF!</formula>
    </cfRule>
  </conditionalFormatting>
  <conditionalFormatting sqref="H50">
    <cfRule type="cellIs" dxfId="285" priority="40" operator="lessThan">
      <formula>$H$51</formula>
    </cfRule>
  </conditionalFormatting>
  <conditionalFormatting sqref="H50">
    <cfRule type="cellIs" dxfId="284" priority="41" operator="greaterThan">
      <formula>$H$51</formula>
    </cfRule>
  </conditionalFormatting>
  <conditionalFormatting sqref="I50">
    <cfRule type="cellIs" dxfId="283" priority="42" operator="lessThan">
      <formula>$I$51</formula>
    </cfRule>
  </conditionalFormatting>
  <conditionalFormatting sqref="I50">
    <cfRule type="cellIs" dxfId="282" priority="43" operator="greaterThan">
      <formula>$I$51</formula>
    </cfRule>
  </conditionalFormatting>
  <conditionalFormatting sqref="J50">
    <cfRule type="cellIs" dxfId="281" priority="44" operator="lessThan">
      <formula>$J$51</formula>
    </cfRule>
  </conditionalFormatting>
  <conditionalFormatting sqref="J50">
    <cfRule type="cellIs" dxfId="280" priority="45" operator="greaterThan">
      <formula>$J$51</formula>
    </cfRule>
  </conditionalFormatting>
  <conditionalFormatting sqref="K50">
    <cfRule type="cellIs" dxfId="279" priority="46" operator="lessThan">
      <formula>$K$51</formula>
    </cfRule>
  </conditionalFormatting>
  <conditionalFormatting sqref="K50">
    <cfRule type="cellIs" dxfId="278" priority="47" operator="greaterThan">
      <formula>$K$51</formula>
    </cfRule>
  </conditionalFormatting>
  <conditionalFormatting sqref="L50">
    <cfRule type="cellIs" dxfId="277" priority="48" operator="lessThan">
      <formula>$L$51</formula>
    </cfRule>
  </conditionalFormatting>
  <conditionalFormatting sqref="L50">
    <cfRule type="cellIs" dxfId="276" priority="49" operator="greaterThan">
      <formula>$L$51</formula>
    </cfRule>
  </conditionalFormatting>
  <conditionalFormatting sqref="M50">
    <cfRule type="cellIs" dxfId="275" priority="50" operator="lessThan">
      <formula>$M$51</formula>
    </cfRule>
  </conditionalFormatting>
  <conditionalFormatting sqref="M50">
    <cfRule type="cellIs" dxfId="274" priority="51" operator="greaterThan">
      <formula>$M$51</formula>
    </cfRule>
  </conditionalFormatting>
  <conditionalFormatting sqref="N50">
    <cfRule type="cellIs" dxfId="273" priority="52" operator="lessThan">
      <formula>$N$51</formula>
    </cfRule>
  </conditionalFormatting>
  <conditionalFormatting sqref="N50">
    <cfRule type="cellIs" dxfId="272" priority="53" operator="greaterThan">
      <formula>$N$51</formula>
    </cfRule>
  </conditionalFormatting>
  <conditionalFormatting sqref="O50">
    <cfRule type="cellIs" dxfId="271" priority="54" operator="lessThan">
      <formula>$O$51</formula>
    </cfRule>
  </conditionalFormatting>
  <conditionalFormatting sqref="O50">
    <cfRule type="cellIs" dxfId="270" priority="55" operator="greaterThan">
      <formula>$O$51</formula>
    </cfRule>
  </conditionalFormatting>
  <conditionalFormatting sqref="F50">
    <cfRule type="cellIs" dxfId="269" priority="56" operator="lessThan">
      <formula>$F$51</formula>
    </cfRule>
  </conditionalFormatting>
  <conditionalFormatting sqref="F50">
    <cfRule type="cellIs" dxfId="268" priority="57" operator="greaterThan">
      <formula>$F$51</formula>
    </cfRule>
  </conditionalFormatting>
  <conditionalFormatting sqref="G50">
    <cfRule type="cellIs" dxfId="267" priority="58" operator="lessThan">
      <formula>$G$51</formula>
    </cfRule>
  </conditionalFormatting>
  <conditionalFormatting sqref="G50">
    <cfRule type="cellIs" dxfId="266" priority="59" operator="greaterThan">
      <formula>$G$51</formula>
    </cfRule>
  </conditionalFormatting>
  <conditionalFormatting sqref="H53:I53">
    <cfRule type="cellIs" dxfId="265" priority="4" operator="notEqual">
      <formula>$H$71</formula>
    </cfRule>
    <cfRule type="cellIs" dxfId="264" priority="9" operator="notEqual">
      <formula>$H$71</formula>
    </cfRule>
  </conditionalFormatting>
  <conditionalFormatting sqref="J53:K53">
    <cfRule type="cellIs" dxfId="263" priority="3" operator="notEqual">
      <formula>$J$71</formula>
    </cfRule>
    <cfRule type="cellIs" dxfId="262" priority="8" operator="notEqual">
      <formula>$J$71</formula>
    </cfRule>
  </conditionalFormatting>
  <conditionalFormatting sqref="L53:M53">
    <cfRule type="cellIs" dxfId="261" priority="2" operator="notEqual">
      <formula>$L$71</formula>
    </cfRule>
    <cfRule type="cellIs" dxfId="260" priority="7" operator="notEqual">
      <formula>$L$71</formula>
    </cfRule>
  </conditionalFormatting>
  <conditionalFormatting sqref="N53:O53">
    <cfRule type="cellIs" dxfId="259" priority="1" operator="notEqual">
      <formula>$N$71</formula>
    </cfRule>
    <cfRule type="cellIs" dxfId="258" priority="6" operator="notEqual">
      <formula>$N$71</formula>
    </cfRule>
  </conditionalFormatting>
  <conditionalFormatting sqref="F53:G53">
    <cfRule type="cellIs" dxfId="257" priority="5" operator="notEqual">
      <formula>$F$71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F52:O52 E33:E39 E41:E48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844" t="s">
        <v>162</v>
      </c>
      <c r="C2" s="693"/>
      <c r="D2" s="15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792" t="s">
        <v>4</v>
      </c>
      <c r="C5" s="753" t="s">
        <v>5</v>
      </c>
      <c r="D5" s="56"/>
      <c r="E5" s="755"/>
      <c r="F5" s="664" t="s">
        <v>6</v>
      </c>
      <c r="G5" s="656"/>
      <c r="H5" s="656"/>
      <c r="I5" s="656"/>
      <c r="J5" s="656"/>
      <c r="K5" s="647"/>
      <c r="L5" s="845" t="s">
        <v>165</v>
      </c>
      <c r="M5" s="752" t="s">
        <v>166</v>
      </c>
      <c r="N5" s="7"/>
      <c r="O5" s="7"/>
      <c r="P5" s="7"/>
      <c r="Q5" s="839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652"/>
      <c r="C6" s="754"/>
      <c r="D6" s="153"/>
      <c r="E6" s="840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200</v>
      </c>
      <c r="V8" s="18">
        <f>SUMIF($E$22:$E$29,$T8,$M$22:$M$29)+SUMIF($E$31:$E$34,$T8,$M$31:$M$34)</f>
        <v>1088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2</v>
      </c>
      <c r="G9" s="84">
        <v>2</v>
      </c>
      <c r="H9" s="84"/>
      <c r="I9" s="84"/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172</v>
      </c>
      <c r="U9" s="18">
        <v>700</v>
      </c>
      <c r="V9" s="18">
        <f>SUMIF($E$22:$E$29,$T9,$M$22:$M$29)+SUMIF($E$31:$E$34,$T9,$M$31:$M$34)</f>
        <v>512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/>
      <c r="U10" s="18"/>
      <c r="V10" s="18">
        <f>SUMIF($E$22:$E$29,$T10,$M$22:$M$29)+SUMIF($E$31:$E$34,$T10,$M$31:$M$34)</f>
        <v>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2</v>
      </c>
      <c r="G11" s="84">
        <v>2</v>
      </c>
      <c r="H11" s="84"/>
      <c r="I11" s="84"/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160"/>
      <c r="U11" s="18"/>
      <c r="V11" s="18">
        <f>SUMIF($E$22:$E$29,$T11,$M$22:$M$29)+SUMIF($E$31:$E$34,$T11,$M$31:$M$34)</f>
        <v>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837" t="s">
        <v>173</v>
      </c>
      <c r="C21" s="656"/>
      <c r="D21" s="656"/>
      <c r="E21" s="647"/>
      <c r="F21" s="161">
        <f t="shared" ref="F21:L21" si="2">SUM(F7:F20)</f>
        <v>19</v>
      </c>
      <c r="G21" s="161">
        <f t="shared" si="2"/>
        <v>19</v>
      </c>
      <c r="H21" s="161">
        <f t="shared" si="2"/>
        <v>10</v>
      </c>
      <c r="I21" s="161">
        <f t="shared" si="2"/>
        <v>10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835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>SUM(F22:K22)/2</f>
        <v>1</v>
      </c>
      <c r="M22" s="21">
        <f t="shared" si="1"/>
        <v>32</v>
      </c>
      <c r="N22" s="841">
        <f>SUM(M22:M29)</f>
        <v>640</v>
      </c>
      <c r="O22" s="841">
        <f>N22+N31</f>
        <v>1600</v>
      </c>
      <c r="P22" s="23"/>
      <c r="S22" s="15" t="s">
        <v>171</v>
      </c>
      <c r="T22" s="842" t="s">
        <v>175</v>
      </c>
      <c r="U22" s="693"/>
      <c r="V22" s="693"/>
      <c r="W22" s="693"/>
      <c r="X22" s="693"/>
    </row>
    <row r="23" spans="1:24" ht="12.75" customHeight="1">
      <c r="B23" s="10">
        <v>16</v>
      </c>
      <c r="C23" s="835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>SUM(F23:K23)/2</f>
        <v>1</v>
      </c>
      <c r="M23" s="21">
        <f t="shared" si="1"/>
        <v>32</v>
      </c>
      <c r="N23" s="651"/>
      <c r="O23" s="651"/>
      <c r="P23" s="23"/>
      <c r="S23" s="15"/>
      <c r="T23" s="693"/>
      <c r="U23" s="693"/>
      <c r="V23" s="693"/>
      <c r="W23" s="693"/>
      <c r="X23" s="693"/>
    </row>
    <row r="24" spans="1:24" ht="12.75" customHeight="1">
      <c r="B24" s="10">
        <v>17</v>
      </c>
      <c r="C24" s="835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>SUM(F24:K24)/2</f>
        <v>2</v>
      </c>
      <c r="M24" s="21">
        <f t="shared" si="1"/>
        <v>64</v>
      </c>
      <c r="N24" s="651"/>
      <c r="O24" s="651"/>
      <c r="P24" s="23"/>
      <c r="S24" s="5"/>
      <c r="T24" s="693"/>
      <c r="U24" s="693"/>
      <c r="V24" s="693"/>
      <c r="W24" s="693"/>
      <c r="X24" s="693"/>
    </row>
    <row r="25" spans="1:24" ht="12.75" customHeight="1">
      <c r="B25" s="838">
        <v>18</v>
      </c>
      <c r="C25" s="763" t="s">
        <v>156</v>
      </c>
      <c r="D25" s="764"/>
      <c r="E25" s="77" t="s">
        <v>171</v>
      </c>
      <c r="F25" s="98">
        <v>1</v>
      </c>
      <c r="G25" s="98">
        <v>1</v>
      </c>
      <c r="H25" s="98">
        <v>1</v>
      </c>
      <c r="I25" s="98">
        <v>1</v>
      </c>
      <c r="J25" s="98"/>
      <c r="K25" s="98"/>
      <c r="L25" s="843">
        <f>SUM(F25:K26)/2</f>
        <v>5</v>
      </c>
      <c r="M25" s="843">
        <f t="shared" si="1"/>
        <v>160</v>
      </c>
      <c r="N25" s="651"/>
      <c r="O25" s="651"/>
      <c r="P25" s="23"/>
      <c r="T25" s="693"/>
      <c r="U25" s="693"/>
      <c r="V25" s="693"/>
      <c r="W25" s="693"/>
      <c r="X25" s="693"/>
    </row>
    <row r="26" spans="1:24" ht="12.75" customHeight="1">
      <c r="B26" s="652"/>
      <c r="C26" s="765"/>
      <c r="D26" s="766"/>
      <c r="E26" s="77" t="s">
        <v>172</v>
      </c>
      <c r="F26" s="98"/>
      <c r="G26" s="98"/>
      <c r="H26" s="98">
        <v>2</v>
      </c>
      <c r="I26" s="98">
        <v>2</v>
      </c>
      <c r="J26" s="98">
        <v>1</v>
      </c>
      <c r="K26" s="98">
        <v>1</v>
      </c>
      <c r="L26" s="652"/>
      <c r="M26" s="652"/>
      <c r="N26" s="651"/>
      <c r="O26" s="651"/>
      <c r="P26" s="23"/>
      <c r="S26" s="15" t="s">
        <v>172</v>
      </c>
      <c r="T26" s="99" t="s">
        <v>145</v>
      </c>
    </row>
    <row r="27" spans="1:24" ht="12.75" customHeight="1">
      <c r="B27" s="10">
        <v>19</v>
      </c>
      <c r="C27" s="836" t="s">
        <v>177</v>
      </c>
      <c r="D27" s="647"/>
      <c r="E27" s="77" t="s">
        <v>172</v>
      </c>
      <c r="F27" s="98"/>
      <c r="G27" s="98"/>
      <c r="H27" s="98"/>
      <c r="I27" s="98"/>
      <c r="J27" s="98">
        <v>1</v>
      </c>
      <c r="K27" s="98">
        <v>1</v>
      </c>
      <c r="L27" s="95">
        <f>SUM(F27:K27)/2</f>
        <v>1</v>
      </c>
      <c r="M27" s="21">
        <f t="shared" ref="M27:M33" si="3">L27*$Q$3</f>
        <v>32</v>
      </c>
      <c r="N27" s="651"/>
      <c r="O27" s="651"/>
      <c r="P27" s="23"/>
    </row>
    <row r="28" spans="1:24" ht="12.75" customHeight="1">
      <c r="B28" s="10">
        <v>20</v>
      </c>
      <c r="C28" s="757" t="s">
        <v>178</v>
      </c>
      <c r="D28" s="647"/>
      <c r="E28" s="77" t="s">
        <v>172</v>
      </c>
      <c r="F28" s="98">
        <v>1</v>
      </c>
      <c r="G28" s="98">
        <v>1</v>
      </c>
      <c r="H28" s="98">
        <v>3</v>
      </c>
      <c r="I28" s="98">
        <v>3</v>
      </c>
      <c r="J28" s="98">
        <v>1</v>
      </c>
      <c r="K28" s="98">
        <v>1</v>
      </c>
      <c r="L28" s="95">
        <f>SUM(F28:K28)/2</f>
        <v>5</v>
      </c>
      <c r="M28" s="21">
        <f t="shared" si="3"/>
        <v>160</v>
      </c>
      <c r="N28" s="651"/>
      <c r="O28" s="651"/>
      <c r="P28" s="23"/>
    </row>
    <row r="29" spans="1:24" ht="12.75" customHeight="1">
      <c r="B29" s="10">
        <v>21</v>
      </c>
      <c r="C29" s="836" t="s">
        <v>157</v>
      </c>
      <c r="D29" s="647"/>
      <c r="E29" s="77" t="s">
        <v>172</v>
      </c>
      <c r="F29" s="98"/>
      <c r="G29" s="98"/>
      <c r="H29" s="98">
        <v>2</v>
      </c>
      <c r="I29" s="98">
        <v>2</v>
      </c>
      <c r="J29" s="98">
        <v>3</v>
      </c>
      <c r="K29" s="98">
        <v>3</v>
      </c>
      <c r="L29" s="95">
        <f>SUM(F29:K29)/2</f>
        <v>5</v>
      </c>
      <c r="M29" s="21">
        <f t="shared" si="3"/>
        <v>160</v>
      </c>
      <c r="N29" s="652"/>
      <c r="O29" s="651"/>
      <c r="P29" s="23"/>
    </row>
    <row r="30" spans="1:24" ht="12.75" customHeight="1">
      <c r="B30" s="80" t="s">
        <v>91</v>
      </c>
      <c r="C30" s="137"/>
      <c r="D30" s="81"/>
      <c r="E30" s="164"/>
      <c r="F30" s="107">
        <f t="shared" ref="F30:K30" si="4">SUM(F22:F29)</f>
        <v>3</v>
      </c>
      <c r="G30" s="122">
        <f t="shared" si="4"/>
        <v>3</v>
      </c>
      <c r="H30" s="122">
        <f t="shared" si="4"/>
        <v>8</v>
      </c>
      <c r="I30" s="122">
        <f t="shared" si="4"/>
        <v>8</v>
      </c>
      <c r="J30" s="122">
        <f t="shared" si="4"/>
        <v>9</v>
      </c>
      <c r="K30" s="122">
        <f t="shared" si="4"/>
        <v>9</v>
      </c>
      <c r="L30" s="107">
        <f>SUM(F30:K30)</f>
        <v>40</v>
      </c>
      <c r="M30" s="165">
        <f t="shared" si="3"/>
        <v>1280</v>
      </c>
      <c r="N30" s="18"/>
      <c r="O30" s="651"/>
      <c r="P30" s="23"/>
    </row>
    <row r="31" spans="1:24" ht="12.75" customHeight="1">
      <c r="A31" s="5"/>
      <c r="B31" s="166">
        <v>22</v>
      </c>
      <c r="C31" s="836" t="s">
        <v>179</v>
      </c>
      <c r="D31" s="647"/>
      <c r="E31" s="77" t="s">
        <v>172</v>
      </c>
      <c r="F31" s="98"/>
      <c r="G31" s="98"/>
      <c r="H31" s="98">
        <v>1</v>
      </c>
      <c r="I31" s="98">
        <v>1</v>
      </c>
      <c r="J31" s="98">
        <v>2</v>
      </c>
      <c r="K31" s="98">
        <v>2</v>
      </c>
      <c r="L31" s="95">
        <f>SUM(F31:K31)/2</f>
        <v>3</v>
      </c>
      <c r="M31" s="21">
        <f t="shared" si="3"/>
        <v>96</v>
      </c>
      <c r="N31" s="849">
        <f>SUM(M31:M34)</f>
        <v>960</v>
      </c>
      <c r="O31" s="651"/>
      <c r="P31" s="23"/>
      <c r="R31" s="5"/>
      <c r="S31" s="5"/>
      <c r="T31" s="5"/>
      <c r="U31" s="5"/>
      <c r="V31" s="5"/>
    </row>
    <row r="32" spans="1:24" ht="12.75" customHeight="1">
      <c r="A32" s="5"/>
      <c r="B32" s="166">
        <v>23</v>
      </c>
      <c r="C32" s="836" t="s">
        <v>180</v>
      </c>
      <c r="D32" s="647"/>
      <c r="E32" s="77" t="s">
        <v>172</v>
      </c>
      <c r="F32" s="98"/>
      <c r="G32" s="98"/>
      <c r="H32" s="98"/>
      <c r="I32" s="98"/>
      <c r="J32" s="98">
        <v>2</v>
      </c>
      <c r="K32" s="98">
        <v>2</v>
      </c>
      <c r="L32" s="95">
        <f>SUM(F32:K32)/2</f>
        <v>2</v>
      </c>
      <c r="M32" s="21">
        <f t="shared" si="3"/>
        <v>64</v>
      </c>
      <c r="N32" s="651"/>
      <c r="O32" s="651"/>
      <c r="P32" s="23"/>
      <c r="Q32" s="156" t="s">
        <v>181</v>
      </c>
      <c r="R32" s="5"/>
      <c r="S32" s="5"/>
      <c r="T32" s="5"/>
      <c r="U32" s="5"/>
      <c r="V32" s="5"/>
    </row>
    <row r="33" spans="1:22" ht="12.75" customHeight="1">
      <c r="B33" s="834">
        <v>24</v>
      </c>
      <c r="C33" s="763" t="s">
        <v>174</v>
      </c>
      <c r="D33" s="764"/>
      <c r="E33" s="167" t="s">
        <v>171</v>
      </c>
      <c r="F33" s="168">
        <v>1</v>
      </c>
      <c r="G33" s="169">
        <v>1</v>
      </c>
      <c r="H33" s="169"/>
      <c r="I33" s="169"/>
      <c r="J33" s="169"/>
      <c r="K33" s="169"/>
      <c r="L33" s="843">
        <f>SUM(F33:K34)/2</f>
        <v>25</v>
      </c>
      <c r="M33" s="843">
        <f t="shared" si="3"/>
        <v>800</v>
      </c>
      <c r="N33" s="651"/>
      <c r="O33" s="651"/>
      <c r="P33" s="23"/>
    </row>
    <row r="34" spans="1:22" ht="12.75" customHeight="1">
      <c r="B34" s="652"/>
      <c r="C34" s="765"/>
      <c r="D34" s="766"/>
      <c r="E34" s="167" t="s">
        <v>172</v>
      </c>
      <c r="F34" s="93">
        <v>4</v>
      </c>
      <c r="G34" s="93">
        <v>4</v>
      </c>
      <c r="H34" s="93">
        <v>10</v>
      </c>
      <c r="I34" s="93">
        <v>10</v>
      </c>
      <c r="J34" s="93">
        <v>10</v>
      </c>
      <c r="K34" s="170">
        <v>10</v>
      </c>
      <c r="L34" s="652"/>
      <c r="M34" s="652"/>
      <c r="N34" s="652"/>
      <c r="O34" s="652"/>
      <c r="P34" s="23"/>
    </row>
    <row r="35" spans="1:22" ht="12.75" customHeight="1">
      <c r="B35" s="833" t="s">
        <v>99</v>
      </c>
      <c r="C35" s="656"/>
      <c r="D35" s="656"/>
      <c r="E35" s="647"/>
      <c r="F35" s="122">
        <f t="shared" ref="F35:K35" si="5">SUM(F31:F34)</f>
        <v>5</v>
      </c>
      <c r="G35" s="122">
        <f t="shared" si="5"/>
        <v>5</v>
      </c>
      <c r="H35" s="122">
        <f t="shared" si="5"/>
        <v>11</v>
      </c>
      <c r="I35" s="122">
        <f t="shared" si="5"/>
        <v>11</v>
      </c>
      <c r="J35" s="122">
        <f t="shared" si="5"/>
        <v>14</v>
      </c>
      <c r="K35" s="122">
        <f t="shared" si="5"/>
        <v>14</v>
      </c>
      <c r="L35" s="107">
        <f>SUM(F35:K35)</f>
        <v>60</v>
      </c>
      <c r="M35" s="165">
        <f>L35*$Q$3</f>
        <v>1920</v>
      </c>
      <c r="N35" s="23"/>
      <c r="O35" s="23"/>
      <c r="P35" s="23"/>
    </row>
    <row r="36" spans="1:22" ht="12.75" customHeight="1">
      <c r="B36" s="848" t="s">
        <v>182</v>
      </c>
      <c r="C36" s="656"/>
      <c r="D36" s="656"/>
      <c r="E36" s="647"/>
      <c r="F36" s="171">
        <f t="shared" ref="F36:K36" si="6">F30+F35</f>
        <v>8</v>
      </c>
      <c r="G36" s="171">
        <f t="shared" si="6"/>
        <v>8</v>
      </c>
      <c r="H36" s="171">
        <f t="shared" si="6"/>
        <v>19</v>
      </c>
      <c r="I36" s="171">
        <f t="shared" si="6"/>
        <v>19</v>
      </c>
      <c r="J36" s="171">
        <f t="shared" si="6"/>
        <v>23</v>
      </c>
      <c r="K36" s="171">
        <f t="shared" si="6"/>
        <v>23</v>
      </c>
      <c r="L36" s="172">
        <f>SUM(F36:K36)</f>
        <v>100</v>
      </c>
      <c r="M36" s="173">
        <f>L36*$Q$3</f>
        <v>3200</v>
      </c>
      <c r="N36" s="23"/>
      <c r="O36" s="23"/>
      <c r="P36" s="23"/>
    </row>
    <row r="37" spans="1:22" ht="12.75" customHeight="1">
      <c r="B37" s="762" t="s">
        <v>115</v>
      </c>
      <c r="C37" s="656"/>
      <c r="D37" s="656"/>
      <c r="E37" s="647"/>
      <c r="F37" s="136"/>
      <c r="G37" s="8"/>
      <c r="H37" s="8"/>
      <c r="I37" s="8"/>
      <c r="J37" s="8"/>
      <c r="K37" s="8" t="s">
        <v>172</v>
      </c>
      <c r="L37" s="18">
        <f>COUNTA(F37:K37)</f>
        <v>1</v>
      </c>
      <c r="M37" s="18">
        <f>COUNTA(T9:T11)</f>
        <v>1</v>
      </c>
      <c r="O37" s="23"/>
      <c r="P37" s="23"/>
    </row>
    <row r="38" spans="1:22" ht="12.75" customHeight="1">
      <c r="A38" s="5"/>
      <c r="B38" s="847" t="s">
        <v>183</v>
      </c>
      <c r="C38" s="656"/>
      <c r="D38" s="656"/>
      <c r="E38" s="647"/>
      <c r="F38" s="142">
        <f t="shared" ref="F38:K38" si="7">F21+F36</f>
        <v>27</v>
      </c>
      <c r="G38" s="142">
        <f t="shared" si="7"/>
        <v>27</v>
      </c>
      <c r="H38" s="142">
        <f t="shared" si="7"/>
        <v>29</v>
      </c>
      <c r="I38" s="142">
        <f t="shared" si="7"/>
        <v>29</v>
      </c>
      <c r="J38" s="142">
        <f t="shared" si="7"/>
        <v>30</v>
      </c>
      <c r="K38" s="142">
        <f t="shared" si="7"/>
        <v>30</v>
      </c>
      <c r="L38" s="142">
        <f>SUM(F38:K38)</f>
        <v>172</v>
      </c>
      <c r="M38" s="39">
        <f>L36*$Q$3</f>
        <v>3200</v>
      </c>
      <c r="O38" s="23"/>
      <c r="P38" s="23"/>
      <c r="R38" s="5"/>
      <c r="S38" s="5"/>
      <c r="T38" s="5"/>
      <c r="U38" s="5"/>
      <c r="V38" s="5"/>
    </row>
    <row r="39" spans="1:22" ht="12.75" customHeight="1">
      <c r="A39" s="5"/>
      <c r="B39" s="25">
        <v>1</v>
      </c>
      <c r="C39" s="836" t="s">
        <v>184</v>
      </c>
      <c r="D39" s="656"/>
      <c r="E39" s="647"/>
      <c r="F39" s="146">
        <v>0.5</v>
      </c>
      <c r="G39" s="146"/>
      <c r="H39" s="146">
        <v>0.5</v>
      </c>
      <c r="I39" s="146"/>
      <c r="J39" s="146">
        <v>0.5</v>
      </c>
      <c r="K39" s="146"/>
      <c r="L39" s="846" t="s">
        <v>139</v>
      </c>
      <c r="M39" s="647"/>
      <c r="O39" s="23"/>
      <c r="P39" s="23"/>
      <c r="R39" s="5"/>
      <c r="S39" s="5"/>
      <c r="T39" s="5"/>
      <c r="U39" s="5"/>
      <c r="V39" s="5"/>
    </row>
    <row r="40" spans="1:22" ht="12.75" customHeight="1">
      <c r="B40" s="25">
        <v>2</v>
      </c>
      <c r="C40" s="836" t="s">
        <v>130</v>
      </c>
      <c r="D40" s="656"/>
      <c r="E40" s="647"/>
      <c r="F40" s="146"/>
      <c r="G40" s="146"/>
      <c r="H40" s="146"/>
      <c r="I40" s="146"/>
      <c r="J40" s="146"/>
      <c r="K40" s="146"/>
      <c r="L40" s="846" t="s">
        <v>139</v>
      </c>
      <c r="M40" s="647"/>
      <c r="O40" s="23"/>
      <c r="P40" s="5"/>
    </row>
    <row r="41" spans="1:22" ht="12.75" customHeight="1">
      <c r="B41" s="25">
        <v>3</v>
      </c>
      <c r="C41" s="771" t="s">
        <v>185</v>
      </c>
      <c r="D41" s="656"/>
      <c r="E41" s="647"/>
      <c r="F41" s="146">
        <v>2</v>
      </c>
      <c r="G41" s="146">
        <v>2</v>
      </c>
      <c r="H41" s="146">
        <v>2</v>
      </c>
      <c r="I41" s="146">
        <v>2</v>
      </c>
      <c r="J41" s="146">
        <v>2</v>
      </c>
      <c r="K41" s="146">
        <v>2</v>
      </c>
      <c r="L41" s="846" t="s">
        <v>139</v>
      </c>
      <c r="M41" s="647"/>
      <c r="O41" s="23"/>
      <c r="P41" s="23"/>
    </row>
    <row r="42" spans="1:22" ht="12.75" customHeight="1">
      <c r="B42" s="794" t="s">
        <v>131</v>
      </c>
      <c r="C42" s="656"/>
      <c r="D42" s="656"/>
      <c r="E42" s="647"/>
      <c r="F42" s="142">
        <f t="shared" ref="F42:K42" si="8">F38+SUM(F39:G41)/2</f>
        <v>29.25</v>
      </c>
      <c r="G42" s="142">
        <f t="shared" si="8"/>
        <v>29.25</v>
      </c>
      <c r="H42" s="142">
        <f t="shared" si="8"/>
        <v>31.25</v>
      </c>
      <c r="I42" s="142">
        <f t="shared" si="8"/>
        <v>31.25</v>
      </c>
      <c r="J42" s="142">
        <f t="shared" si="8"/>
        <v>32.25</v>
      </c>
      <c r="K42" s="142">
        <f t="shared" si="8"/>
        <v>31</v>
      </c>
      <c r="L42" s="142">
        <f>SUM(F42:K42)</f>
        <v>184.25</v>
      </c>
      <c r="M42" s="42"/>
      <c r="N42" s="5"/>
      <c r="O42" s="23"/>
      <c r="P42" s="23"/>
    </row>
    <row r="43" spans="1:22" ht="12.75" customHeight="1">
      <c r="B43" s="66"/>
      <c r="C43" s="68"/>
      <c r="D43" s="68"/>
      <c r="E43" s="68"/>
      <c r="F43" s="69"/>
      <c r="G43" s="69"/>
      <c r="H43" s="69"/>
      <c r="I43" s="69"/>
      <c r="J43" s="69"/>
      <c r="K43" s="69"/>
      <c r="L43" s="69"/>
      <c r="N43" s="5"/>
      <c r="O43" s="5"/>
      <c r="P43" s="5"/>
    </row>
    <row r="44" spans="1:22" ht="12.75" customHeight="1">
      <c r="B44" s="66"/>
      <c r="C44" s="42" t="s">
        <v>77</v>
      </c>
      <c r="D44" s="42"/>
      <c r="E44" s="42"/>
      <c r="F44" s="42"/>
      <c r="G44" s="42"/>
      <c r="H44" s="42"/>
      <c r="I44" s="42"/>
      <c r="J44" s="42"/>
      <c r="K44" s="42"/>
      <c r="L44" s="42"/>
      <c r="N44" s="5"/>
      <c r="O44" s="5"/>
      <c r="P44" s="5"/>
    </row>
    <row r="45" spans="1:22" ht="12.75" customHeight="1">
      <c r="C45" t="s">
        <v>136</v>
      </c>
      <c r="N45" s="5"/>
      <c r="O45" s="5"/>
      <c r="P45" s="5"/>
    </row>
    <row r="46" spans="1:22" ht="12.75" customHeight="1">
      <c r="F46" s="646" t="s">
        <v>78</v>
      </c>
      <c r="G46" s="656"/>
      <c r="H46" s="656"/>
      <c r="I46" s="656"/>
      <c r="J46" s="656"/>
      <c r="K46" s="647"/>
      <c r="N46" s="5"/>
      <c r="O46" s="5"/>
      <c r="P46" s="5"/>
    </row>
    <row r="47" spans="1:22" ht="12.75" customHeight="1">
      <c r="E47" s="5"/>
      <c r="F47" s="793">
        <v>27</v>
      </c>
      <c r="G47" s="647"/>
      <c r="H47" s="793">
        <v>29</v>
      </c>
      <c r="I47" s="647"/>
      <c r="J47" s="793">
        <v>30</v>
      </c>
      <c r="K47" s="647"/>
      <c r="N47" s="5"/>
      <c r="O47" s="5"/>
      <c r="P47" s="5"/>
    </row>
    <row r="48" spans="1:22" ht="12.75" customHeight="1">
      <c r="C48" s="15"/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15" t="s">
        <v>79</v>
      </c>
      <c r="D49" s="15"/>
      <c r="E49" s="5"/>
      <c r="F49" s="23"/>
      <c r="G49" s="23"/>
      <c r="H49" s="23"/>
      <c r="I49" s="23"/>
      <c r="J49" s="23"/>
      <c r="K49" s="23"/>
      <c r="N49" s="5"/>
      <c r="O49" s="5"/>
      <c r="P49" s="5"/>
    </row>
    <row r="50" spans="3:16" ht="12.75" customHeight="1">
      <c r="C50" s="5" t="s">
        <v>80</v>
      </c>
      <c r="D50" s="5"/>
      <c r="E50" s="5"/>
      <c r="N50" s="5"/>
      <c r="O50" s="5"/>
      <c r="P50" s="5"/>
    </row>
    <row r="51" spans="3:16" ht="12.75" customHeight="1">
      <c r="C51" s="5" t="s">
        <v>81</v>
      </c>
      <c r="D51" s="5"/>
      <c r="E51" s="5"/>
      <c r="N51" s="5"/>
      <c r="O51" s="5"/>
      <c r="P51" s="5"/>
    </row>
    <row r="52" spans="3:16" ht="12.75" customHeight="1">
      <c r="C52" t="s">
        <v>158</v>
      </c>
      <c r="E52" s="5"/>
      <c r="N52" s="5"/>
      <c r="O52" s="5"/>
      <c r="P52" s="5"/>
    </row>
    <row r="53" spans="3:16" ht="12.75" customHeight="1">
      <c r="C53" s="5" t="s">
        <v>159</v>
      </c>
      <c r="D53" s="5"/>
      <c r="E53" s="5"/>
      <c r="N53" s="5"/>
      <c r="O53" s="5"/>
      <c r="P53" s="5"/>
    </row>
    <row r="54" spans="3:16" ht="12.75" customHeight="1">
      <c r="C54" s="5" t="s">
        <v>186</v>
      </c>
      <c r="D54" s="5"/>
      <c r="N54" s="5"/>
      <c r="O54" s="5"/>
      <c r="P54" s="5"/>
    </row>
    <row r="55" spans="3:16" ht="12.75" customHeight="1">
      <c r="C55" s="5" t="s">
        <v>160</v>
      </c>
      <c r="D55" s="5"/>
      <c r="N55" s="5"/>
      <c r="O55" s="5"/>
      <c r="P55" s="5"/>
    </row>
    <row r="56" spans="3:16" ht="12.75" customHeight="1">
      <c r="C56" s="5" t="s">
        <v>161</v>
      </c>
      <c r="D56" s="5"/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2.75" customHeight="1">
      <c r="N256" s="5"/>
      <c r="O256" s="5"/>
      <c r="P256" s="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M33:M34"/>
    <mergeCell ref="L33:L34"/>
    <mergeCell ref="L40:M40"/>
    <mergeCell ref="L41:M41"/>
    <mergeCell ref="N31:N34"/>
    <mergeCell ref="B2:C2"/>
    <mergeCell ref="F5:K5"/>
    <mergeCell ref="M5:M6"/>
    <mergeCell ref="L5:L6"/>
    <mergeCell ref="J47:K47"/>
    <mergeCell ref="H47:I47"/>
    <mergeCell ref="F47:G47"/>
    <mergeCell ref="F46:K46"/>
    <mergeCell ref="C40:E40"/>
    <mergeCell ref="C41:E41"/>
    <mergeCell ref="B42:E42"/>
    <mergeCell ref="L39:M39"/>
    <mergeCell ref="C39:E39"/>
    <mergeCell ref="B38:E38"/>
    <mergeCell ref="B37:E37"/>
    <mergeCell ref="B36:E36"/>
    <mergeCell ref="C22:D22"/>
    <mergeCell ref="B21:E21"/>
    <mergeCell ref="B25:B26"/>
    <mergeCell ref="Q5:Q6"/>
    <mergeCell ref="S6:V6"/>
    <mergeCell ref="H6:I6"/>
    <mergeCell ref="J6:K6"/>
    <mergeCell ref="E5:E6"/>
    <mergeCell ref="B5:B6"/>
    <mergeCell ref="C5:C6"/>
    <mergeCell ref="N22:N29"/>
    <mergeCell ref="T22:X25"/>
    <mergeCell ref="F6:G6"/>
    <mergeCell ref="L25:L26"/>
    <mergeCell ref="O22:O34"/>
    <mergeCell ref="M25:M26"/>
    <mergeCell ref="B35:E35"/>
    <mergeCell ref="B33:B34"/>
    <mergeCell ref="C25:D26"/>
    <mergeCell ref="C23:D23"/>
    <mergeCell ref="C24:D24"/>
    <mergeCell ref="C33:D34"/>
    <mergeCell ref="C32:D32"/>
    <mergeCell ref="C27:D27"/>
    <mergeCell ref="C31:D31"/>
    <mergeCell ref="C29:D29"/>
    <mergeCell ref="C28:D28"/>
  </mergeCells>
  <conditionalFormatting sqref="E50 C51:D51">
    <cfRule type="cellIs" dxfId="256" priority="1" operator="greaterThan">
      <formula>0</formula>
    </cfRule>
  </conditionalFormatting>
  <conditionalFormatting sqref="M7">
    <cfRule type="cellIs" dxfId="255" priority="2" operator="lessThan">
      <formula>$Q$7</formula>
    </cfRule>
  </conditionalFormatting>
  <conditionalFormatting sqref="M10">
    <cfRule type="cellIs" dxfId="254" priority="3" operator="lessThan">
      <formula>$Q$10</formula>
    </cfRule>
  </conditionalFormatting>
  <conditionalFormatting sqref="M11">
    <cfRule type="cellIs" dxfId="253" priority="4" operator="lessThan">
      <formula>$Q$11</formula>
    </cfRule>
  </conditionalFormatting>
  <conditionalFormatting sqref="M12">
    <cfRule type="cellIs" dxfId="252" priority="5" operator="lessThan">
      <formula>$Q$12</formula>
    </cfRule>
  </conditionalFormatting>
  <conditionalFormatting sqref="M13">
    <cfRule type="cellIs" dxfId="251" priority="6" operator="lessThan">
      <formula>$Q$13</formula>
    </cfRule>
  </conditionalFormatting>
  <conditionalFormatting sqref="M14">
    <cfRule type="cellIs" dxfId="250" priority="7" operator="lessThan">
      <formula>$Q$14</formula>
    </cfRule>
  </conditionalFormatting>
  <conditionalFormatting sqref="M15">
    <cfRule type="cellIs" dxfId="249" priority="8" operator="lessThan">
      <formula>$Q$15</formula>
    </cfRule>
  </conditionalFormatting>
  <conditionalFormatting sqref="M16">
    <cfRule type="cellIs" dxfId="248" priority="9" operator="lessThan">
      <formula>$Q$16</formula>
    </cfRule>
  </conditionalFormatting>
  <conditionalFormatting sqref="M17">
    <cfRule type="cellIs" dxfId="247" priority="10" operator="lessThan">
      <formula>$Q$17</formula>
    </cfRule>
  </conditionalFormatting>
  <conditionalFormatting sqref="M18">
    <cfRule type="cellIs" dxfId="246" priority="11" operator="lessThan">
      <formula>$Q$18</formula>
    </cfRule>
  </conditionalFormatting>
  <conditionalFormatting sqref="M19">
    <cfRule type="cellIs" dxfId="245" priority="12" operator="lessThan">
      <formula>$Q$19</formula>
    </cfRule>
  </conditionalFormatting>
  <conditionalFormatting sqref="M20">
    <cfRule type="cellIs" dxfId="244" priority="13" operator="lessThan">
      <formula>$Q$20</formula>
    </cfRule>
  </conditionalFormatting>
  <conditionalFormatting sqref="M21">
    <cfRule type="cellIs" dxfId="243" priority="14" operator="lessThan">
      <formula>$Q$21</formula>
    </cfRule>
  </conditionalFormatting>
  <conditionalFormatting sqref="L37">
    <cfRule type="cellIs" dxfId="242" priority="15" operator="lessThan">
      <formula>$M$37</formula>
    </cfRule>
  </conditionalFormatting>
  <conditionalFormatting sqref="L37">
    <cfRule type="cellIs" dxfId="241" priority="16" operator="greaterThan">
      <formula>$M$37</formula>
    </cfRule>
  </conditionalFormatting>
  <conditionalFormatting sqref="V8:V9">
    <cfRule type="cellIs" dxfId="240" priority="17" operator="lessThan">
      <formula>$U$8</formula>
    </cfRule>
  </conditionalFormatting>
  <conditionalFormatting sqref="N22:N23">
    <cfRule type="cellIs" dxfId="239" priority="18" operator="lessThan">
      <formula>630</formula>
    </cfRule>
  </conditionalFormatting>
  <conditionalFormatting sqref="O22:O34">
    <cfRule type="cellIs" dxfId="238" priority="19" operator="lessThan">
      <formula>#REF!</formula>
    </cfRule>
  </conditionalFormatting>
  <conditionalFormatting sqref="J38:K38">
    <cfRule type="cellIs" dxfId="237" priority="20" operator="lessThan">
      <formula>$J$47</formula>
    </cfRule>
  </conditionalFormatting>
  <conditionalFormatting sqref="M38">
    <cfRule type="cellIs" dxfId="236" priority="21" operator="lessThan">
      <formula>$Q$35</formula>
    </cfRule>
  </conditionalFormatting>
  <conditionalFormatting sqref="M8">
    <cfRule type="cellIs" dxfId="235" priority="22" operator="lessThan">
      <formula>$Q$8</formula>
    </cfRule>
  </conditionalFormatting>
  <conditionalFormatting sqref="M9">
    <cfRule type="cellIs" dxfId="234" priority="23" operator="lessThan">
      <formula>$Q$9</formula>
    </cfRule>
  </conditionalFormatting>
  <conditionalFormatting sqref="H38:I38">
    <cfRule type="cellIs" dxfId="233" priority="24" operator="greaterThan">
      <formula>$H$47</formula>
    </cfRule>
  </conditionalFormatting>
  <conditionalFormatting sqref="H38:I38">
    <cfRule type="cellIs" dxfId="232" priority="25" operator="lessThan">
      <formula>$H$47</formula>
    </cfRule>
  </conditionalFormatting>
  <conditionalFormatting sqref="F38:G38">
    <cfRule type="cellIs" dxfId="231" priority="26" operator="lessThan">
      <formula>$F$47</formula>
    </cfRule>
  </conditionalFormatting>
  <conditionalFormatting sqref="O22:O34">
    <cfRule type="cellIs" dxfId="230" priority="27" operator="lessThan">
      <formula>#REF!</formula>
    </cfRule>
  </conditionalFormatting>
  <conditionalFormatting sqref="J38">
    <cfRule type="cellIs" dxfId="229" priority="28" operator="greaterThan">
      <formula>$J$47</formula>
    </cfRule>
  </conditionalFormatting>
  <conditionalFormatting sqref="J38">
    <cfRule type="cellIs" dxfId="228" priority="29" operator="lessThan">
      <formula>$J$47</formula>
    </cfRule>
  </conditionalFormatting>
  <conditionalFormatting sqref="F38">
    <cfRule type="cellIs" dxfId="227" priority="30" operator="greaterThan">
      <formula>$F$47</formula>
    </cfRule>
  </conditionalFormatting>
  <conditionalFormatting sqref="G38">
    <cfRule type="cellIs" dxfId="226" priority="31" operator="greaterThan">
      <formula>$F$47</formula>
    </cfRule>
  </conditionalFormatting>
  <dataValidations count="3">
    <dataValidation type="list" allowBlank="1" showErrorMessage="1" sqref="D8">
      <formula1>$T$16:$T$18</formula1>
    </dataValidation>
    <dataValidation type="list" allowBlank="1" showErrorMessage="1" sqref="F37:K37">
      <formula1>$T$8:$T$10</formula1>
    </dataValidation>
    <dataValidation type="list" allowBlank="1" showErrorMessage="1" sqref="E22:E29 E31:E34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844" t="s">
        <v>187</v>
      </c>
      <c r="C2" s="693"/>
      <c r="D2" s="693"/>
      <c r="E2" s="693"/>
      <c r="F2" s="69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2">
        <v>32</v>
      </c>
      <c r="R3" s="5" t="s">
        <v>164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792" t="s">
        <v>4</v>
      </c>
      <c r="C5" s="753" t="s">
        <v>5</v>
      </c>
      <c r="D5" s="56"/>
      <c r="E5" s="755"/>
      <c r="F5" s="664" t="s">
        <v>6</v>
      </c>
      <c r="G5" s="656"/>
      <c r="H5" s="656"/>
      <c r="I5" s="656"/>
      <c r="J5" s="656"/>
      <c r="K5" s="647"/>
      <c r="L5" s="845" t="s">
        <v>165</v>
      </c>
      <c r="M5" s="752" t="s">
        <v>166</v>
      </c>
      <c r="N5" s="7"/>
      <c r="O5" s="7"/>
      <c r="P5" s="7"/>
      <c r="Q5" s="839" t="s">
        <v>167</v>
      </c>
      <c r="R5" s="5" t="s">
        <v>168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652"/>
      <c r="C6" s="754"/>
      <c r="D6" s="153"/>
      <c r="E6" s="840"/>
      <c r="F6" s="664" t="s">
        <v>8</v>
      </c>
      <c r="G6" s="647"/>
      <c r="H6" s="664" t="s">
        <v>9</v>
      </c>
      <c r="I6" s="647"/>
      <c r="J6" s="664" t="s">
        <v>10</v>
      </c>
      <c r="K6" s="647"/>
      <c r="L6" s="652"/>
      <c r="M6" s="652"/>
      <c r="N6" s="7"/>
      <c r="O6" s="7"/>
      <c r="P6" s="7"/>
      <c r="Q6" s="652"/>
      <c r="R6" s="5"/>
      <c r="S6" s="646" t="s">
        <v>46</v>
      </c>
      <c r="T6" s="656"/>
      <c r="U6" s="656"/>
      <c r="V6" s="647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4"/>
      <c r="E7" s="155"/>
      <c r="F7" s="84">
        <v>1</v>
      </c>
      <c r="G7" s="84">
        <v>1</v>
      </c>
      <c r="H7" s="84">
        <v>2</v>
      </c>
      <c r="I7" s="84">
        <v>2</v>
      </c>
      <c r="J7" s="84">
        <v>2</v>
      </c>
      <c r="K7" s="84">
        <v>2</v>
      </c>
      <c r="L7" s="21">
        <f t="shared" ref="L7:L20" si="0">SUM(F7:K7)/2</f>
        <v>5</v>
      </c>
      <c r="M7" s="21">
        <f t="shared" ref="M7:M3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3" t="s">
        <v>142</v>
      </c>
      <c r="E8" s="155"/>
      <c r="F8" s="84">
        <v>2</v>
      </c>
      <c r="G8" s="84">
        <v>2</v>
      </c>
      <c r="H8" s="84">
        <v>2</v>
      </c>
      <c r="I8" s="84">
        <v>2</v>
      </c>
      <c r="J8" s="84"/>
      <c r="K8" s="84"/>
      <c r="L8" s="21">
        <f t="shared" si="0"/>
        <v>4</v>
      </c>
      <c r="M8" s="21">
        <f t="shared" si="1"/>
        <v>128</v>
      </c>
      <c r="N8" s="156" t="s">
        <v>169</v>
      </c>
      <c r="O8" s="23"/>
      <c r="P8" s="23"/>
      <c r="Q8" s="50">
        <v>130</v>
      </c>
      <c r="S8" s="157" t="s">
        <v>170</v>
      </c>
      <c r="T8" s="158" t="s">
        <v>171</v>
      </c>
      <c r="U8" s="18">
        <v>350</v>
      </c>
      <c r="V8" s="18">
        <f>SUMIF($E$22:$E$29,$T8,$M$22:$M$29)+SUMIF($E$31:$E$33,$T8,$M$31:$M$33)</f>
        <v>352</v>
      </c>
    </row>
    <row r="9" spans="1:26" ht="12.75" customHeight="1">
      <c r="B9" s="25">
        <v>3</v>
      </c>
      <c r="C9" s="58" t="s">
        <v>26</v>
      </c>
      <c r="D9" s="154"/>
      <c r="E9" s="155"/>
      <c r="F9" s="84">
        <v>1</v>
      </c>
      <c r="G9" s="84">
        <v>1</v>
      </c>
      <c r="H9" s="84">
        <v>1</v>
      </c>
      <c r="I9" s="84">
        <v>1</v>
      </c>
      <c r="J9" s="84"/>
      <c r="K9" s="84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8" t="s">
        <v>191</v>
      </c>
      <c r="U9" s="18">
        <v>250</v>
      </c>
      <c r="V9" s="18">
        <f>SUMIF($E$22:$E$29,$T9,$M$22:$M$29)+SUMIF($E$31:$E$33,$T9,$M$31:$M$33)</f>
        <v>288</v>
      </c>
    </row>
    <row r="10" spans="1:26" ht="12.75" customHeight="1">
      <c r="B10" s="25">
        <v>4</v>
      </c>
      <c r="C10" s="58" t="s">
        <v>29</v>
      </c>
      <c r="D10" s="154"/>
      <c r="E10" s="155"/>
      <c r="F10" s="84">
        <v>1</v>
      </c>
      <c r="G10" s="84">
        <v>1</v>
      </c>
      <c r="H10" s="84"/>
      <c r="I10" s="84"/>
      <c r="J10" s="84"/>
      <c r="K10" s="84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8" t="s">
        <v>192</v>
      </c>
      <c r="U10" s="18">
        <v>250</v>
      </c>
      <c r="V10" s="18">
        <f>SUMIF($E$22:$E$29,$T10,$M$22:$M$29)+SUMIF($E$31:$E$33,$T10,$M$31:$M$33)</f>
        <v>320</v>
      </c>
    </row>
    <row r="11" spans="1:26" ht="12.75" customHeight="1">
      <c r="B11" s="25">
        <v>5</v>
      </c>
      <c r="C11" s="58" t="s">
        <v>32</v>
      </c>
      <c r="D11" s="154"/>
      <c r="E11" s="155"/>
      <c r="F11" s="84">
        <v>1</v>
      </c>
      <c r="G11" s="84">
        <v>1</v>
      </c>
      <c r="H11" s="84">
        <v>1</v>
      </c>
      <c r="I11" s="84">
        <v>1</v>
      </c>
      <c r="J11" s="84"/>
      <c r="K11" s="84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9" t="s">
        <v>147</v>
      </c>
      <c r="T11" s="77" t="s">
        <v>193</v>
      </c>
      <c r="U11" s="18">
        <v>250</v>
      </c>
      <c r="V11" s="18">
        <f>SUMIF($E$22:$E$29,$T11,$M$22:$M$29)+SUMIF($E$31:$E$33,$T11,$M$31:$M$33)</f>
        <v>640</v>
      </c>
    </row>
    <row r="12" spans="1:26" ht="12.75" customHeight="1">
      <c r="B12" s="25">
        <v>6</v>
      </c>
      <c r="C12" s="58" t="s">
        <v>31</v>
      </c>
      <c r="D12" s="154"/>
      <c r="E12" s="155"/>
      <c r="F12" s="84">
        <v>1</v>
      </c>
      <c r="G12" s="84">
        <v>1</v>
      </c>
      <c r="H12" s="84"/>
      <c r="I12" s="84"/>
      <c r="J12" s="84"/>
      <c r="K12" s="84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4"/>
      <c r="E13" s="155"/>
      <c r="F13" s="84">
        <v>1</v>
      </c>
      <c r="G13" s="84">
        <v>1</v>
      </c>
      <c r="H13" s="84"/>
      <c r="I13" s="84"/>
      <c r="J13" s="84"/>
      <c r="K13" s="84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4"/>
      <c r="E14" s="155"/>
      <c r="F14" s="84">
        <v>1</v>
      </c>
      <c r="G14" s="84">
        <v>1</v>
      </c>
      <c r="H14" s="84"/>
      <c r="I14" s="84"/>
      <c r="J14" s="84"/>
      <c r="K14" s="84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4"/>
      <c r="E15" s="155"/>
      <c r="F15" s="84">
        <v>1</v>
      </c>
      <c r="G15" s="84">
        <v>1</v>
      </c>
      <c r="H15" s="84"/>
      <c r="I15" s="84"/>
      <c r="J15" s="84"/>
      <c r="K15" s="84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4"/>
      <c r="E16" s="155"/>
      <c r="F16" s="84">
        <v>2</v>
      </c>
      <c r="G16" s="84">
        <v>2</v>
      </c>
      <c r="H16" s="84">
        <v>1</v>
      </c>
      <c r="I16" s="84">
        <v>1</v>
      </c>
      <c r="J16" s="84">
        <v>1</v>
      </c>
      <c r="K16" s="84">
        <v>1</v>
      </c>
      <c r="L16" s="21">
        <f t="shared" si="0"/>
        <v>4</v>
      </c>
      <c r="M16" s="21">
        <f t="shared" si="1"/>
        <v>128</v>
      </c>
      <c r="N16" s="156" t="s">
        <v>169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4"/>
      <c r="E17" s="155"/>
      <c r="F17" s="84"/>
      <c r="G17" s="84"/>
      <c r="H17" s="84">
        <v>1</v>
      </c>
      <c r="I17" s="84">
        <v>1</v>
      </c>
      <c r="J17" s="84"/>
      <c r="K17" s="84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4"/>
      <c r="E18" s="155"/>
      <c r="F18" s="84">
        <v>3</v>
      </c>
      <c r="G18" s="84">
        <v>3</v>
      </c>
      <c r="H18" s="84">
        <v>3</v>
      </c>
      <c r="I18" s="84">
        <v>3</v>
      </c>
      <c r="J18" s="84">
        <v>3</v>
      </c>
      <c r="K18" s="84">
        <v>3</v>
      </c>
      <c r="L18" s="21">
        <f t="shared" si="0"/>
        <v>9</v>
      </c>
      <c r="M18" s="21">
        <f t="shared" si="1"/>
        <v>288</v>
      </c>
      <c r="N18" s="156" t="s">
        <v>169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4"/>
      <c r="E19" s="155"/>
      <c r="F19" s="84">
        <v>1</v>
      </c>
      <c r="G19" s="84">
        <v>1</v>
      </c>
      <c r="H19" s="84"/>
      <c r="I19" s="84"/>
      <c r="J19" s="84"/>
      <c r="K19" s="84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4"/>
      <c r="E20" s="154"/>
      <c r="F20" s="84">
        <v>1</v>
      </c>
      <c r="G20" s="84">
        <v>1</v>
      </c>
      <c r="H20" s="84">
        <v>1</v>
      </c>
      <c r="I20" s="84">
        <v>1</v>
      </c>
      <c r="J20" s="84">
        <v>1</v>
      </c>
      <c r="K20" s="84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837" t="s">
        <v>173</v>
      </c>
      <c r="C21" s="656"/>
      <c r="D21" s="656"/>
      <c r="E21" s="647"/>
      <c r="F21" s="161">
        <f t="shared" ref="F21:L21" si="2">SUM(F7:F20)</f>
        <v>17</v>
      </c>
      <c r="G21" s="161">
        <f t="shared" si="2"/>
        <v>17</v>
      </c>
      <c r="H21" s="161">
        <f t="shared" si="2"/>
        <v>12</v>
      </c>
      <c r="I21" s="161">
        <f t="shared" si="2"/>
        <v>12</v>
      </c>
      <c r="J21" s="161">
        <f t="shared" si="2"/>
        <v>7</v>
      </c>
      <c r="K21" s="161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835" t="s">
        <v>155</v>
      </c>
      <c r="D22" s="647"/>
      <c r="E22" s="91" t="s">
        <v>171</v>
      </c>
      <c r="F22" s="116"/>
      <c r="G22" s="116"/>
      <c r="H22" s="116"/>
      <c r="I22" s="116"/>
      <c r="J22" s="116">
        <v>1</v>
      </c>
      <c r="K22" s="116">
        <v>1</v>
      </c>
      <c r="L22" s="95">
        <f t="shared" ref="L22:L29" si="3">SUM(F22:K22)/2</f>
        <v>1</v>
      </c>
      <c r="M22" s="21">
        <f t="shared" si="1"/>
        <v>32</v>
      </c>
      <c r="N22" s="841">
        <f>SUM(M22:M29)</f>
        <v>640</v>
      </c>
      <c r="O22" s="841">
        <f>N22+N31</f>
        <v>1600</v>
      </c>
      <c r="P22" s="23"/>
      <c r="S22" s="15" t="s">
        <v>171</v>
      </c>
      <c r="T22" s="842" t="s">
        <v>175</v>
      </c>
      <c r="U22" s="693"/>
      <c r="V22" s="693"/>
      <c r="W22" s="693"/>
      <c r="X22" s="693"/>
    </row>
    <row r="23" spans="1:24" ht="12.75" customHeight="1">
      <c r="B23" s="10">
        <v>16</v>
      </c>
      <c r="C23" s="835" t="s">
        <v>176</v>
      </c>
      <c r="D23" s="647"/>
      <c r="E23" s="91" t="s">
        <v>171</v>
      </c>
      <c r="F23" s="116">
        <v>1</v>
      </c>
      <c r="G23" s="116">
        <v>1</v>
      </c>
      <c r="H23" s="116"/>
      <c r="I23" s="116"/>
      <c r="J23" s="116"/>
      <c r="K23" s="116"/>
      <c r="L23" s="95">
        <f t="shared" si="3"/>
        <v>1</v>
      </c>
      <c r="M23" s="21">
        <f t="shared" si="1"/>
        <v>32</v>
      </c>
      <c r="N23" s="651"/>
      <c r="O23" s="651"/>
      <c r="P23" s="23"/>
      <c r="S23" s="15"/>
      <c r="T23" s="693"/>
      <c r="U23" s="693"/>
      <c r="V23" s="693"/>
      <c r="W23" s="693"/>
      <c r="X23" s="693"/>
    </row>
    <row r="24" spans="1:24" ht="12.75" customHeight="1">
      <c r="B24" s="10">
        <v>17</v>
      </c>
      <c r="C24" s="835" t="s">
        <v>83</v>
      </c>
      <c r="D24" s="647"/>
      <c r="E24" s="91" t="s">
        <v>171</v>
      </c>
      <c r="F24" s="116"/>
      <c r="G24" s="116"/>
      <c r="H24" s="116"/>
      <c r="I24" s="116"/>
      <c r="J24" s="116">
        <v>2</v>
      </c>
      <c r="K24" s="116">
        <v>2</v>
      </c>
      <c r="L24" s="95">
        <f t="shared" si="3"/>
        <v>2</v>
      </c>
      <c r="M24" s="21">
        <f t="shared" si="1"/>
        <v>64</v>
      </c>
      <c r="N24" s="651"/>
      <c r="O24" s="651"/>
      <c r="P24" s="23"/>
      <c r="S24" s="5"/>
      <c r="T24" s="693"/>
      <c r="U24" s="693"/>
      <c r="V24" s="693"/>
      <c r="W24" s="693"/>
      <c r="X24" s="693"/>
    </row>
    <row r="25" spans="1:24" ht="12.75" customHeight="1">
      <c r="B25" s="162">
        <v>18</v>
      </c>
      <c r="C25" s="763" t="s">
        <v>201</v>
      </c>
      <c r="D25" s="764"/>
      <c r="E25" s="77" t="s">
        <v>171</v>
      </c>
      <c r="F25" s="98">
        <v>1</v>
      </c>
      <c r="G25" s="98">
        <v>1</v>
      </c>
      <c r="H25" s="98">
        <v>3</v>
      </c>
      <c r="I25" s="98">
        <v>3</v>
      </c>
      <c r="J25" s="98"/>
      <c r="K25" s="98"/>
      <c r="L25" s="150">
        <f t="shared" si="3"/>
        <v>4</v>
      </c>
      <c r="M25" s="150">
        <f t="shared" si="1"/>
        <v>128</v>
      </c>
      <c r="N25" s="651"/>
      <c r="O25" s="651"/>
      <c r="P25" s="23"/>
      <c r="T25" s="693"/>
      <c r="U25" s="693"/>
      <c r="V25" s="693"/>
      <c r="W25" s="693"/>
      <c r="X25" s="693"/>
    </row>
    <row r="26" spans="1:24" ht="12.75" customHeight="1">
      <c r="B26" s="10">
        <v>19</v>
      </c>
      <c r="C26" s="836" t="s">
        <v>202</v>
      </c>
      <c r="D26" s="647"/>
      <c r="E26" s="77" t="s">
        <v>171</v>
      </c>
      <c r="F26" s="98">
        <v>1</v>
      </c>
      <c r="G26" s="98">
        <v>1</v>
      </c>
      <c r="H26" s="98">
        <v>1</v>
      </c>
      <c r="I26" s="98">
        <v>1</v>
      </c>
      <c r="J26" s="98">
        <v>1</v>
      </c>
      <c r="K26" s="98">
        <v>1</v>
      </c>
      <c r="L26" s="95">
        <f t="shared" si="3"/>
        <v>3</v>
      </c>
      <c r="M26" s="21">
        <f t="shared" si="1"/>
        <v>96</v>
      </c>
      <c r="N26" s="651"/>
      <c r="O26" s="651"/>
      <c r="P26" s="23"/>
      <c r="S26" s="158" t="s">
        <v>191</v>
      </c>
      <c r="T26" s="100" t="s">
        <v>203</v>
      </c>
    </row>
    <row r="27" spans="1:24" ht="12.75" customHeight="1">
      <c r="B27" s="10">
        <v>20</v>
      </c>
      <c r="C27" s="163" t="s">
        <v>204</v>
      </c>
      <c r="D27" s="179"/>
      <c r="E27" s="77" t="s">
        <v>191</v>
      </c>
      <c r="F27" s="98">
        <v>1</v>
      </c>
      <c r="G27" s="98">
        <v>1</v>
      </c>
      <c r="H27" s="98">
        <v>2</v>
      </c>
      <c r="I27" s="98">
        <v>2</v>
      </c>
      <c r="J27" s="98"/>
      <c r="K27" s="98"/>
      <c r="L27" s="95">
        <f t="shared" si="3"/>
        <v>3</v>
      </c>
      <c r="M27" s="21">
        <f t="shared" si="1"/>
        <v>96</v>
      </c>
      <c r="N27" s="651"/>
      <c r="O27" s="651"/>
      <c r="P27" s="23"/>
      <c r="S27" s="158" t="s">
        <v>192</v>
      </c>
      <c r="T27" s="5" t="s">
        <v>205</v>
      </c>
    </row>
    <row r="28" spans="1:24" ht="12.75" customHeight="1">
      <c r="B28" s="10">
        <v>21</v>
      </c>
      <c r="C28" s="163" t="s">
        <v>206</v>
      </c>
      <c r="D28" s="179"/>
      <c r="E28" s="77" t="s">
        <v>192</v>
      </c>
      <c r="F28" s="98"/>
      <c r="G28" s="98"/>
      <c r="H28" s="98">
        <v>2</v>
      </c>
      <c r="I28" s="98">
        <v>2</v>
      </c>
      <c r="J28" s="98"/>
      <c r="K28" s="98"/>
      <c r="L28" s="95">
        <f t="shared" si="3"/>
        <v>2</v>
      </c>
      <c r="M28" s="21">
        <f t="shared" si="1"/>
        <v>64</v>
      </c>
      <c r="N28" s="651"/>
      <c r="O28" s="651"/>
      <c r="P28" s="23"/>
      <c r="S28" s="77" t="s">
        <v>193</v>
      </c>
      <c r="T28" s="5" t="s">
        <v>207</v>
      </c>
    </row>
    <row r="29" spans="1:24" ht="12.75" customHeight="1">
      <c r="B29" s="10">
        <v>22</v>
      </c>
      <c r="C29" s="148" t="s">
        <v>208</v>
      </c>
      <c r="D29" s="180"/>
      <c r="E29" s="77" t="s">
        <v>193</v>
      </c>
      <c r="F29" s="98"/>
      <c r="G29" s="98"/>
      <c r="H29" s="98">
        <v>1</v>
      </c>
      <c r="I29" s="98">
        <v>1</v>
      </c>
      <c r="J29" s="98">
        <v>3</v>
      </c>
      <c r="K29" s="98">
        <v>3</v>
      </c>
      <c r="L29" s="95">
        <f t="shared" si="3"/>
        <v>4</v>
      </c>
      <c r="M29" s="21">
        <f t="shared" si="1"/>
        <v>128</v>
      </c>
      <c r="N29" s="652"/>
      <c r="O29" s="651"/>
      <c r="P29" s="23"/>
    </row>
    <row r="30" spans="1:24" ht="12.75" customHeight="1">
      <c r="B30" s="80" t="s">
        <v>91</v>
      </c>
      <c r="C30" s="137"/>
      <c r="D30" s="81"/>
      <c r="E30" s="164"/>
      <c r="F30" s="107">
        <f t="shared" ref="F30:K30" si="4">SUM(F22:F29)</f>
        <v>4</v>
      </c>
      <c r="G30" s="122">
        <f t="shared" si="4"/>
        <v>4</v>
      </c>
      <c r="H30" s="122">
        <f t="shared" si="4"/>
        <v>9</v>
      </c>
      <c r="I30" s="122">
        <f t="shared" si="4"/>
        <v>9</v>
      </c>
      <c r="J30" s="122">
        <f t="shared" si="4"/>
        <v>7</v>
      </c>
      <c r="K30" s="122">
        <f t="shared" si="4"/>
        <v>7</v>
      </c>
      <c r="L30" s="107">
        <f>SUM(F30:K30)</f>
        <v>40</v>
      </c>
      <c r="M30" s="165">
        <f t="shared" si="1"/>
        <v>1280</v>
      </c>
      <c r="N30" s="18"/>
      <c r="O30" s="651"/>
      <c r="P30" s="23"/>
    </row>
    <row r="31" spans="1:24" ht="12.75" customHeight="1">
      <c r="A31" s="5"/>
      <c r="B31" s="166">
        <v>23</v>
      </c>
      <c r="C31" s="836" t="s">
        <v>210</v>
      </c>
      <c r="D31" s="647"/>
      <c r="E31" s="77" t="s">
        <v>191</v>
      </c>
      <c r="F31" s="98">
        <v>6</v>
      </c>
      <c r="G31" s="98">
        <v>6</v>
      </c>
      <c r="H31" s="98"/>
      <c r="I31" s="98"/>
      <c r="J31" s="98"/>
      <c r="K31" s="98"/>
      <c r="L31" s="95">
        <f>SUM(F31:K31)/2</f>
        <v>6</v>
      </c>
      <c r="M31" s="21">
        <f t="shared" si="1"/>
        <v>192</v>
      </c>
      <c r="N31" s="841">
        <f>SUM(M31:M33)</f>
        <v>960</v>
      </c>
      <c r="O31" s="651"/>
      <c r="P31" s="23"/>
      <c r="R31" s="5"/>
      <c r="S31" s="5"/>
      <c r="T31" s="5"/>
      <c r="U31" s="5"/>
      <c r="V31" s="5"/>
    </row>
    <row r="32" spans="1:24" ht="12.75" customHeight="1">
      <c r="A32" s="5"/>
      <c r="B32" s="166">
        <v>24</v>
      </c>
      <c r="C32" s="836" t="s">
        <v>211</v>
      </c>
      <c r="D32" s="647"/>
      <c r="E32" s="77" t="s">
        <v>192</v>
      </c>
      <c r="F32" s="98"/>
      <c r="G32" s="98"/>
      <c r="H32" s="98">
        <v>8</v>
      </c>
      <c r="I32" s="98">
        <v>8</v>
      </c>
      <c r="J32" s="98"/>
      <c r="K32" s="98"/>
      <c r="L32" s="95">
        <f>SUM(F32:K32)/2</f>
        <v>8</v>
      </c>
      <c r="M32" s="21">
        <f t="shared" si="1"/>
        <v>256</v>
      </c>
      <c r="N32" s="651"/>
      <c r="O32" s="651"/>
      <c r="P32" s="23"/>
      <c r="Q32" s="156" t="s">
        <v>181</v>
      </c>
      <c r="R32" s="5"/>
      <c r="S32" s="5"/>
      <c r="T32" s="5"/>
      <c r="U32" s="5"/>
      <c r="V32" s="5"/>
    </row>
    <row r="33" spans="1:22" ht="12.75" customHeight="1">
      <c r="B33" s="181">
        <v>25</v>
      </c>
      <c r="C33" s="763" t="s">
        <v>212</v>
      </c>
      <c r="D33" s="764"/>
      <c r="E33" s="167" t="s">
        <v>193</v>
      </c>
      <c r="F33" s="168"/>
      <c r="G33" s="169"/>
      <c r="H33" s="169"/>
      <c r="I33" s="169"/>
      <c r="J33" s="169">
        <v>16</v>
      </c>
      <c r="K33" s="169">
        <v>16</v>
      </c>
      <c r="L33" s="150">
        <f>SUM(F33:K33)/2</f>
        <v>16</v>
      </c>
      <c r="M33" s="150">
        <f t="shared" si="1"/>
        <v>512</v>
      </c>
      <c r="N33" s="652"/>
      <c r="O33" s="652"/>
      <c r="P33" s="23"/>
    </row>
    <row r="34" spans="1:22" ht="12.75" customHeight="1">
      <c r="B34" s="833" t="s">
        <v>99</v>
      </c>
      <c r="C34" s="656"/>
      <c r="D34" s="656"/>
      <c r="E34" s="647"/>
      <c r="F34" s="122">
        <f t="shared" ref="F34:K34" si="5">SUM(F31:F33)</f>
        <v>6</v>
      </c>
      <c r="G34" s="122">
        <f t="shared" si="5"/>
        <v>6</v>
      </c>
      <c r="H34" s="122">
        <f t="shared" si="5"/>
        <v>8</v>
      </c>
      <c r="I34" s="122">
        <f t="shared" si="5"/>
        <v>8</v>
      </c>
      <c r="J34" s="122">
        <f t="shared" si="5"/>
        <v>16</v>
      </c>
      <c r="K34" s="122">
        <f t="shared" si="5"/>
        <v>16</v>
      </c>
      <c r="L34" s="107">
        <f>SUM(F34:K34)</f>
        <v>60</v>
      </c>
      <c r="M34" s="165">
        <f t="shared" si="1"/>
        <v>1920</v>
      </c>
      <c r="N34" s="23"/>
      <c r="O34" s="23"/>
      <c r="P34" s="23"/>
    </row>
    <row r="35" spans="1:22" ht="12.75" customHeight="1">
      <c r="B35" s="848" t="s">
        <v>182</v>
      </c>
      <c r="C35" s="656"/>
      <c r="D35" s="656"/>
      <c r="E35" s="647"/>
      <c r="F35" s="171">
        <f t="shared" ref="F35:K35" si="6">F30+F34</f>
        <v>10</v>
      </c>
      <c r="G35" s="171">
        <f t="shared" si="6"/>
        <v>10</v>
      </c>
      <c r="H35" s="171">
        <f t="shared" si="6"/>
        <v>17</v>
      </c>
      <c r="I35" s="171">
        <f t="shared" si="6"/>
        <v>17</v>
      </c>
      <c r="J35" s="171">
        <f t="shared" si="6"/>
        <v>23</v>
      </c>
      <c r="K35" s="171">
        <f t="shared" si="6"/>
        <v>23</v>
      </c>
      <c r="L35" s="172">
        <f>SUM(F35:K35)</f>
        <v>100</v>
      </c>
      <c r="M35" s="173">
        <f t="shared" si="1"/>
        <v>3200</v>
      </c>
      <c r="N35" s="23"/>
      <c r="O35" s="23"/>
      <c r="P35" s="23"/>
    </row>
    <row r="36" spans="1:22" ht="12.75" customHeight="1">
      <c r="B36" s="762" t="s">
        <v>115</v>
      </c>
      <c r="C36" s="656"/>
      <c r="D36" s="656"/>
      <c r="E36" s="647"/>
      <c r="F36" s="136"/>
      <c r="G36" s="136"/>
      <c r="H36" s="136"/>
      <c r="I36" s="136" t="s">
        <v>191</v>
      </c>
      <c r="J36" s="136" t="s">
        <v>192</v>
      </c>
      <c r="K36" s="136" t="s">
        <v>193</v>
      </c>
      <c r="L36" s="18">
        <f>COUNTA(F36:K36)</f>
        <v>3</v>
      </c>
      <c r="M36" s="18">
        <f>COUNTA(T9:T11)</f>
        <v>3</v>
      </c>
      <c r="O36" s="23"/>
      <c r="P36" s="23"/>
    </row>
    <row r="37" spans="1:22" ht="12.75" customHeight="1">
      <c r="A37" s="5"/>
      <c r="B37" s="847" t="s">
        <v>183</v>
      </c>
      <c r="C37" s="656"/>
      <c r="D37" s="656"/>
      <c r="E37" s="647"/>
      <c r="F37" s="142">
        <f t="shared" ref="F37:K37" si="7">F21+F35</f>
        <v>27</v>
      </c>
      <c r="G37" s="142">
        <f t="shared" si="7"/>
        <v>27</v>
      </c>
      <c r="H37" s="142">
        <f t="shared" si="7"/>
        <v>29</v>
      </c>
      <c r="I37" s="142">
        <f t="shared" si="7"/>
        <v>29</v>
      </c>
      <c r="J37" s="142">
        <f t="shared" si="7"/>
        <v>30</v>
      </c>
      <c r="K37" s="142">
        <f t="shared" si="7"/>
        <v>30</v>
      </c>
      <c r="L37" s="142">
        <f>SUM(F37:K37)</f>
        <v>172</v>
      </c>
      <c r="M37" s="39">
        <f>L35*$Q$3</f>
        <v>3200</v>
      </c>
      <c r="O37" s="23"/>
      <c r="P37" s="23"/>
      <c r="R37" s="5"/>
      <c r="S37" s="5"/>
      <c r="T37" s="5"/>
      <c r="U37" s="5"/>
      <c r="V37" s="5"/>
    </row>
    <row r="38" spans="1:22" ht="12.75" customHeight="1">
      <c r="A38" s="5"/>
      <c r="B38" s="25">
        <v>1</v>
      </c>
      <c r="C38" s="836" t="s">
        <v>184</v>
      </c>
      <c r="D38" s="656"/>
      <c r="E38" s="647"/>
      <c r="F38" s="146">
        <v>0.5</v>
      </c>
      <c r="G38" s="146"/>
      <c r="H38" s="146">
        <v>0.5</v>
      </c>
      <c r="I38" s="146"/>
      <c r="J38" s="146">
        <v>0.5</v>
      </c>
      <c r="K38" s="146"/>
      <c r="L38" s="846" t="s">
        <v>139</v>
      </c>
      <c r="M38" s="647"/>
      <c r="O38" s="23"/>
      <c r="P38" s="23"/>
      <c r="R38" s="5"/>
      <c r="S38" s="5"/>
      <c r="T38" s="5"/>
      <c r="U38" s="5"/>
      <c r="V38" s="5"/>
    </row>
    <row r="39" spans="1:22" ht="12.75" customHeight="1">
      <c r="B39" s="25">
        <v>2</v>
      </c>
      <c r="C39" s="836" t="s">
        <v>130</v>
      </c>
      <c r="D39" s="656"/>
      <c r="E39" s="647"/>
      <c r="F39" s="146"/>
      <c r="G39" s="146"/>
      <c r="H39" s="146"/>
      <c r="I39" s="146"/>
      <c r="J39" s="146"/>
      <c r="K39" s="146"/>
      <c r="L39" s="846" t="s">
        <v>139</v>
      </c>
      <c r="M39" s="647"/>
      <c r="O39" s="23"/>
      <c r="P39" s="5"/>
    </row>
    <row r="40" spans="1:22" ht="12.75" customHeight="1">
      <c r="B40" s="25">
        <v>3</v>
      </c>
      <c r="C40" s="771" t="s">
        <v>185</v>
      </c>
      <c r="D40" s="656"/>
      <c r="E40" s="647"/>
      <c r="F40" s="146">
        <v>2</v>
      </c>
      <c r="G40" s="146">
        <v>2</v>
      </c>
      <c r="H40" s="146">
        <v>2</v>
      </c>
      <c r="I40" s="146">
        <v>2</v>
      </c>
      <c r="J40" s="146">
        <v>2</v>
      </c>
      <c r="K40" s="146">
        <v>2</v>
      </c>
      <c r="L40" s="846" t="s">
        <v>139</v>
      </c>
      <c r="M40" s="647"/>
      <c r="O40" s="23"/>
      <c r="P40" s="23"/>
    </row>
    <row r="41" spans="1:22" ht="12.75" customHeight="1">
      <c r="B41" s="794" t="s">
        <v>131</v>
      </c>
      <c r="C41" s="656"/>
      <c r="D41" s="656"/>
      <c r="E41" s="647"/>
      <c r="F41" s="142">
        <f t="shared" ref="F41:K41" si="8">F37+SUM(F38:G40)/2</f>
        <v>29.25</v>
      </c>
      <c r="G41" s="142">
        <f t="shared" si="8"/>
        <v>29.25</v>
      </c>
      <c r="H41" s="142">
        <f t="shared" si="8"/>
        <v>31.25</v>
      </c>
      <c r="I41" s="142">
        <f t="shared" si="8"/>
        <v>31.25</v>
      </c>
      <c r="J41" s="142">
        <f t="shared" si="8"/>
        <v>32.25</v>
      </c>
      <c r="K41" s="142">
        <f t="shared" si="8"/>
        <v>31</v>
      </c>
      <c r="L41" s="142">
        <f>SUM(F41:K41)</f>
        <v>184.25</v>
      </c>
      <c r="M41" s="42"/>
      <c r="N41" s="5"/>
      <c r="O41" s="23"/>
      <c r="P41" s="23"/>
    </row>
    <row r="42" spans="1:22" ht="12.75" customHeight="1">
      <c r="B42" s="66"/>
      <c r="C42" s="68"/>
      <c r="D42" s="68"/>
      <c r="E42" s="68"/>
      <c r="F42" s="69"/>
      <c r="G42" s="69"/>
      <c r="H42" s="69"/>
      <c r="I42" s="69"/>
      <c r="J42" s="69"/>
      <c r="K42" s="69"/>
      <c r="L42" s="69"/>
      <c r="N42" s="5"/>
      <c r="O42" s="5"/>
      <c r="P42" s="5"/>
    </row>
    <row r="43" spans="1:22" ht="12.75" customHeight="1">
      <c r="B43" s="66"/>
      <c r="C43" s="42" t="s">
        <v>77</v>
      </c>
      <c r="D43" s="42"/>
      <c r="E43" s="42"/>
      <c r="F43" s="42"/>
      <c r="G43" s="42"/>
      <c r="H43" s="42"/>
      <c r="I43" s="42"/>
      <c r="J43" s="42"/>
      <c r="K43" s="42"/>
      <c r="L43" s="42"/>
      <c r="N43" s="5"/>
      <c r="O43" s="5"/>
      <c r="P43" s="5"/>
    </row>
    <row r="44" spans="1:22" ht="12.75" customHeight="1">
      <c r="C44" t="s">
        <v>136</v>
      </c>
      <c r="N44" s="5"/>
      <c r="O44" s="5"/>
      <c r="P44" s="5"/>
    </row>
    <row r="45" spans="1:22" ht="12.75" customHeight="1">
      <c r="F45" s="646" t="s">
        <v>78</v>
      </c>
      <c r="G45" s="656"/>
      <c r="H45" s="656"/>
      <c r="I45" s="656"/>
      <c r="J45" s="656"/>
      <c r="K45" s="647"/>
      <c r="N45" s="5"/>
      <c r="O45" s="5"/>
      <c r="P45" s="5"/>
    </row>
    <row r="46" spans="1:22" ht="12.75" customHeight="1">
      <c r="E46" s="5"/>
      <c r="F46" s="793">
        <v>27</v>
      </c>
      <c r="G46" s="647"/>
      <c r="H46" s="793">
        <v>29</v>
      </c>
      <c r="I46" s="647"/>
      <c r="J46" s="793">
        <v>30</v>
      </c>
      <c r="K46" s="647"/>
      <c r="N46" s="5"/>
      <c r="O46" s="5"/>
      <c r="P46" s="5"/>
    </row>
    <row r="47" spans="1:22" ht="12.75" customHeight="1">
      <c r="C47" s="15"/>
      <c r="D47" s="15"/>
      <c r="E47" s="5"/>
      <c r="F47" s="23"/>
      <c r="G47" s="23"/>
      <c r="H47" s="23"/>
      <c r="I47" s="23"/>
      <c r="J47" s="23"/>
      <c r="K47" s="23"/>
      <c r="N47" s="5"/>
      <c r="O47" s="5"/>
      <c r="P47" s="5"/>
    </row>
    <row r="48" spans="1:22" ht="12.75" customHeight="1">
      <c r="C48" s="15" t="s">
        <v>79</v>
      </c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5" t="s">
        <v>80</v>
      </c>
      <c r="D49" s="5"/>
      <c r="E49" s="5"/>
      <c r="N49" s="5"/>
      <c r="O49" s="5"/>
      <c r="P49" s="5"/>
    </row>
    <row r="50" spans="3:16" ht="12.75" customHeight="1">
      <c r="C50" s="5" t="s">
        <v>81</v>
      </c>
      <c r="D50" s="5"/>
      <c r="E50" s="5"/>
      <c r="N50" s="5"/>
      <c r="O50" s="5"/>
      <c r="P50" s="5"/>
    </row>
    <row r="51" spans="3:16" ht="12.75" customHeight="1">
      <c r="C51" t="s">
        <v>158</v>
      </c>
      <c r="E51" s="5"/>
      <c r="N51" s="5"/>
      <c r="O51" s="5"/>
      <c r="P51" s="5"/>
    </row>
    <row r="52" spans="3:16" ht="12.75" customHeight="1">
      <c r="C52" s="5" t="s">
        <v>159</v>
      </c>
      <c r="D52" s="5"/>
      <c r="E52" s="5"/>
      <c r="N52" s="5"/>
      <c r="O52" s="5"/>
      <c r="P52" s="5"/>
    </row>
    <row r="53" spans="3:16" ht="12.75" customHeight="1">
      <c r="C53" s="5" t="s">
        <v>213</v>
      </c>
      <c r="D53" s="5"/>
      <c r="N53" s="5"/>
      <c r="O53" s="5"/>
      <c r="P53" s="5"/>
    </row>
    <row r="54" spans="3:16" ht="12.75" customHeight="1">
      <c r="C54" s="5" t="s">
        <v>160</v>
      </c>
      <c r="D54" s="5"/>
      <c r="N54" s="5"/>
      <c r="O54" s="5"/>
      <c r="P54" s="5"/>
    </row>
    <row r="55" spans="3:16" ht="12.75" customHeight="1">
      <c r="C55" s="5" t="s">
        <v>161</v>
      </c>
      <c r="D55" s="5"/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L38:M38"/>
    <mergeCell ref="H46:I46"/>
    <mergeCell ref="J46:K46"/>
    <mergeCell ref="F45:K45"/>
    <mergeCell ref="L39:M39"/>
    <mergeCell ref="L40:M40"/>
    <mergeCell ref="B21:E21"/>
    <mergeCell ref="C24:D24"/>
    <mergeCell ref="C40:E40"/>
    <mergeCell ref="B41:E41"/>
    <mergeCell ref="F46:G46"/>
    <mergeCell ref="B34:E34"/>
    <mergeCell ref="B35:E35"/>
    <mergeCell ref="B36:E36"/>
    <mergeCell ref="B37:E37"/>
    <mergeCell ref="C39:E39"/>
    <mergeCell ref="C38:E38"/>
    <mergeCell ref="Q5:Q6"/>
    <mergeCell ref="S6:V6"/>
    <mergeCell ref="M5:M6"/>
    <mergeCell ref="B2:F2"/>
    <mergeCell ref="F5:K5"/>
    <mergeCell ref="F6:G6"/>
    <mergeCell ref="H6:I6"/>
    <mergeCell ref="L5:L6"/>
    <mergeCell ref="J6:K6"/>
    <mergeCell ref="B5:B6"/>
    <mergeCell ref="C5:C6"/>
    <mergeCell ref="E5:E6"/>
    <mergeCell ref="T22:X25"/>
    <mergeCell ref="C22:D22"/>
    <mergeCell ref="C23:D23"/>
    <mergeCell ref="C25:D25"/>
    <mergeCell ref="O22:O33"/>
    <mergeCell ref="N22:N29"/>
    <mergeCell ref="C26:D26"/>
    <mergeCell ref="C31:D31"/>
    <mergeCell ref="N31:N33"/>
    <mergeCell ref="C33:D33"/>
    <mergeCell ref="C32:D32"/>
  </mergeCells>
  <conditionalFormatting sqref="E49 C50:D50">
    <cfRule type="cellIs" dxfId="225" priority="1" operator="greaterThan">
      <formula>0</formula>
    </cfRule>
  </conditionalFormatting>
  <conditionalFormatting sqref="M7">
    <cfRule type="cellIs" dxfId="224" priority="2" operator="lessThan">
      <formula>$Q$7</formula>
    </cfRule>
  </conditionalFormatting>
  <conditionalFormatting sqref="M10">
    <cfRule type="cellIs" dxfId="223" priority="3" operator="lessThan">
      <formula>$Q$10</formula>
    </cfRule>
  </conditionalFormatting>
  <conditionalFormatting sqref="M11">
    <cfRule type="cellIs" dxfId="222" priority="4" operator="lessThan">
      <formula>$Q$11</formula>
    </cfRule>
  </conditionalFormatting>
  <conditionalFormatting sqref="M12">
    <cfRule type="cellIs" dxfId="221" priority="5" operator="lessThan">
      <formula>$Q$12</formula>
    </cfRule>
  </conditionalFormatting>
  <conditionalFormatting sqref="M13">
    <cfRule type="cellIs" dxfId="220" priority="6" operator="lessThan">
      <formula>$Q$13</formula>
    </cfRule>
  </conditionalFormatting>
  <conditionalFormatting sqref="M14">
    <cfRule type="cellIs" dxfId="219" priority="7" operator="lessThan">
      <formula>$Q$14</formula>
    </cfRule>
  </conditionalFormatting>
  <conditionalFormatting sqref="M15">
    <cfRule type="cellIs" dxfId="218" priority="8" operator="lessThan">
      <formula>$Q$15</formula>
    </cfRule>
  </conditionalFormatting>
  <conditionalFormatting sqref="M16">
    <cfRule type="cellIs" dxfId="217" priority="9" operator="lessThan">
      <formula>$Q$16</formula>
    </cfRule>
  </conditionalFormatting>
  <conditionalFormatting sqref="M17">
    <cfRule type="cellIs" dxfId="216" priority="10" operator="lessThan">
      <formula>$Q$17</formula>
    </cfRule>
  </conditionalFormatting>
  <conditionalFormatting sqref="M18">
    <cfRule type="cellIs" dxfId="215" priority="11" operator="lessThan">
      <formula>$Q$18</formula>
    </cfRule>
  </conditionalFormatting>
  <conditionalFormatting sqref="M19">
    <cfRule type="cellIs" dxfId="214" priority="12" operator="lessThan">
      <formula>$Q$19</formula>
    </cfRule>
  </conditionalFormatting>
  <conditionalFormatting sqref="M20">
    <cfRule type="cellIs" dxfId="213" priority="13" operator="lessThan">
      <formula>$Q$20</formula>
    </cfRule>
  </conditionalFormatting>
  <conditionalFormatting sqref="M21">
    <cfRule type="cellIs" dxfId="212" priority="14" operator="lessThan">
      <formula>$Q$21</formula>
    </cfRule>
  </conditionalFormatting>
  <conditionalFormatting sqref="L36">
    <cfRule type="cellIs" dxfId="211" priority="15" operator="lessThan">
      <formula>$M$36</formula>
    </cfRule>
  </conditionalFormatting>
  <conditionalFormatting sqref="L36">
    <cfRule type="cellIs" dxfId="210" priority="16" operator="greaterThan">
      <formula>$M$36</formula>
    </cfRule>
  </conditionalFormatting>
  <conditionalFormatting sqref="V8:V9">
    <cfRule type="cellIs" dxfId="209" priority="17" operator="lessThan">
      <formula>$U$8</formula>
    </cfRule>
  </conditionalFormatting>
  <conditionalFormatting sqref="N22:N23">
    <cfRule type="cellIs" dxfId="208" priority="18" operator="lessThan">
      <formula>630</formula>
    </cfRule>
  </conditionalFormatting>
  <conditionalFormatting sqref="O22:O33">
    <cfRule type="cellIs" dxfId="207" priority="19" operator="lessThan">
      <formula>#REF!</formula>
    </cfRule>
  </conditionalFormatting>
  <conditionalFormatting sqref="J37:K37">
    <cfRule type="cellIs" dxfId="206" priority="20" operator="lessThan">
      <formula>$J$46</formula>
    </cfRule>
  </conditionalFormatting>
  <conditionalFormatting sqref="M37">
    <cfRule type="cellIs" dxfId="205" priority="21" operator="lessThan">
      <formula>$Q$34</formula>
    </cfRule>
  </conditionalFormatting>
  <conditionalFormatting sqref="M8">
    <cfRule type="cellIs" dxfId="204" priority="22" operator="lessThan">
      <formula>$Q$8</formula>
    </cfRule>
  </conditionalFormatting>
  <conditionalFormatting sqref="M9">
    <cfRule type="cellIs" dxfId="203" priority="23" operator="lessThan">
      <formula>$Q$9</formula>
    </cfRule>
  </conditionalFormatting>
  <conditionalFormatting sqref="H37:I37">
    <cfRule type="cellIs" dxfId="202" priority="24" operator="greaterThan">
      <formula>$H$46</formula>
    </cfRule>
  </conditionalFormatting>
  <conditionalFormatting sqref="H37:I37">
    <cfRule type="cellIs" dxfId="201" priority="25" operator="lessThan">
      <formula>$H$46</formula>
    </cfRule>
  </conditionalFormatting>
  <conditionalFormatting sqref="F37:G37">
    <cfRule type="cellIs" dxfId="200" priority="26" operator="lessThan">
      <formula>$F$46</formula>
    </cfRule>
  </conditionalFormatting>
  <conditionalFormatting sqref="O22:O33">
    <cfRule type="cellIs" dxfId="199" priority="27" operator="lessThan">
      <formula>#REF!</formula>
    </cfRule>
  </conditionalFormatting>
  <conditionalFormatting sqref="J37">
    <cfRule type="cellIs" dxfId="198" priority="28" operator="greaterThan">
      <formula>$J$46</formula>
    </cfRule>
  </conditionalFormatting>
  <conditionalFormatting sqref="J37">
    <cfRule type="cellIs" dxfId="197" priority="29" operator="lessThan">
      <formula>$J$46</formula>
    </cfRule>
  </conditionalFormatting>
  <dataValidations count="2">
    <dataValidation type="list" allowBlank="1" showErrorMessage="1" sqref="D8">
      <formula1>$T$16:$T$18</formula1>
    </dataValidation>
    <dataValidation type="list" allowBlank="1" showErrorMessage="1" sqref="E22:E29 E31:E33 F36:K36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0" zoomScaleNormal="70" workbookViewId="0">
      <pane ySplit="11" topLeftCell="A12" activePane="bottomLeft" state="frozen"/>
      <selection pane="bottomLeft" activeCell="E47" sqref="E47"/>
    </sheetView>
  </sheetViews>
  <sheetFormatPr defaultColWidth="14.44140625" defaultRowHeight="15" customHeight="1"/>
  <cols>
    <col min="1" max="1" width="21.44140625" style="292" customWidth="1"/>
    <col min="2" max="2" width="3.44140625" style="292" customWidth="1"/>
    <col min="3" max="3" width="31.5546875" style="292" customWidth="1"/>
    <col min="4" max="4" width="11.33203125" style="292" customWidth="1"/>
    <col min="5" max="5" width="10.5546875" style="292" customWidth="1"/>
    <col min="6" max="9" width="5.77734375" style="292" customWidth="1"/>
    <col min="10" max="10" width="5.44140625" style="292" customWidth="1"/>
    <col min="11" max="11" width="6.21875" style="292" customWidth="1"/>
    <col min="12" max="15" width="5.77734375" style="292" customWidth="1"/>
    <col min="16" max="16" width="20.21875" style="292" customWidth="1"/>
    <col min="17" max="17" width="5.5546875" style="292" customWidth="1"/>
    <col min="18" max="19" width="9.21875" style="292" customWidth="1"/>
    <col min="20" max="20" width="19.44140625" style="292" customWidth="1"/>
    <col min="21" max="22" width="14.21875" style="292" customWidth="1"/>
    <col min="23" max="23" width="15.77734375" style="292" customWidth="1"/>
    <col min="24" max="24" width="40.21875" style="292" customWidth="1"/>
    <col min="25" max="25" width="24.5546875" style="292" customWidth="1"/>
    <col min="26" max="26" width="8.77734375" style="292" customWidth="1"/>
    <col min="27" max="16384" width="14.44140625" style="292"/>
  </cols>
  <sheetData>
    <row r="1" spans="1:26" ht="17.25" customHeight="1">
      <c r="A1" s="290"/>
      <c r="B1" s="291" t="s">
        <v>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26" ht="12.75" customHeight="1">
      <c r="A2" s="290"/>
      <c r="B2" s="858" t="s">
        <v>271</v>
      </c>
      <c r="C2" s="801"/>
      <c r="D2" s="801"/>
      <c r="E2" s="801"/>
      <c r="F2" s="290"/>
      <c r="G2" s="290"/>
      <c r="H2" s="290"/>
      <c r="I2" s="290"/>
      <c r="J2" s="290"/>
      <c r="K2" s="290"/>
      <c r="L2" s="293"/>
      <c r="M2" s="293"/>
      <c r="N2" s="293"/>
      <c r="O2" s="293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12.75" customHeight="1">
      <c r="A3" s="290"/>
      <c r="B3" s="294" t="s">
        <v>15</v>
      </c>
      <c r="C3" s="290"/>
      <c r="D3" s="290"/>
      <c r="E3" s="290"/>
      <c r="F3" s="290"/>
      <c r="G3" s="290"/>
      <c r="H3" s="290"/>
      <c r="I3" s="290"/>
      <c r="J3" s="290"/>
      <c r="K3" s="290"/>
      <c r="L3" s="295"/>
      <c r="M3" s="295"/>
      <c r="N3" s="295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2.75" customHeight="1">
      <c r="A4" s="290"/>
      <c r="B4" s="294" t="s">
        <v>16</v>
      </c>
      <c r="C4" s="290"/>
      <c r="D4" s="290"/>
      <c r="E4" s="290"/>
      <c r="F4" s="290"/>
      <c r="G4" s="290"/>
      <c r="H4" s="290"/>
      <c r="I4" s="290"/>
      <c r="J4" s="290"/>
      <c r="K4" s="290"/>
      <c r="L4" s="295"/>
      <c r="M4" s="295"/>
      <c r="N4" s="295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ht="12.75" customHeight="1">
      <c r="A5" s="290"/>
      <c r="B5" s="294" t="s">
        <v>17</v>
      </c>
      <c r="C5" s="290"/>
      <c r="D5" s="293" t="str">
        <f>IF($C$30=0," ",$C$30)</f>
        <v>język obcy nowożytny</v>
      </c>
      <c r="E5" s="290"/>
      <c r="F5" s="290"/>
      <c r="G5" s="290"/>
      <c r="H5" s="293" t="str">
        <f>IF(C31=0," ",C31)</f>
        <v>matematyka</v>
      </c>
      <c r="I5" s="290"/>
      <c r="J5" s="290"/>
      <c r="K5" s="290"/>
      <c r="L5" s="295"/>
      <c r="M5" s="295"/>
      <c r="N5" s="295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</row>
    <row r="6" spans="1:26" ht="12.75" customHeight="1">
      <c r="A6" s="290"/>
      <c r="B6" s="294" t="s">
        <v>22</v>
      </c>
      <c r="C6" s="290"/>
      <c r="D6" s="293"/>
      <c r="E6" s="290"/>
      <c r="F6" s="290"/>
      <c r="G6" s="290"/>
      <c r="H6" s="293"/>
      <c r="I6" s="290"/>
      <c r="J6" s="290"/>
      <c r="K6" s="290"/>
      <c r="L6" s="295"/>
      <c r="M6" s="295"/>
      <c r="N6" s="295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</row>
    <row r="7" spans="1:26" ht="12.75" customHeight="1">
      <c r="A7" s="290"/>
      <c r="B7" s="294"/>
      <c r="C7" s="296" t="s">
        <v>140</v>
      </c>
      <c r="D7" s="297" t="s">
        <v>141</v>
      </c>
      <c r="E7" s="290"/>
      <c r="F7" s="290"/>
      <c r="G7" s="290"/>
      <c r="H7" s="293"/>
      <c r="I7" s="290"/>
      <c r="J7" s="290"/>
      <c r="K7" s="290"/>
      <c r="L7" s="295"/>
      <c r="M7" s="295"/>
      <c r="N7" s="295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</row>
    <row r="8" spans="1:26" ht="12.75" customHeight="1">
      <c r="A8" s="290"/>
      <c r="B8" s="294"/>
      <c r="C8" s="296" t="s">
        <v>272</v>
      </c>
      <c r="D8" s="297" t="s">
        <v>273</v>
      </c>
      <c r="E8" s="290"/>
      <c r="F8" s="290"/>
      <c r="G8" s="290"/>
      <c r="H8" s="293"/>
      <c r="I8" s="290"/>
      <c r="J8" s="290"/>
      <c r="K8" s="290"/>
      <c r="L8" s="295"/>
      <c r="M8" s="295"/>
      <c r="N8" s="295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pans="1:26" ht="12.75" customHeigh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</row>
    <row r="10" spans="1:26" ht="24.75" customHeight="1">
      <c r="A10" s="290"/>
      <c r="B10" s="810" t="s">
        <v>4</v>
      </c>
      <c r="C10" s="811" t="s">
        <v>5</v>
      </c>
      <c r="D10" s="298"/>
      <c r="E10" s="813"/>
      <c r="F10" s="827" t="s">
        <v>6</v>
      </c>
      <c r="G10" s="796"/>
      <c r="H10" s="796"/>
      <c r="I10" s="796"/>
      <c r="J10" s="796"/>
      <c r="K10" s="796"/>
      <c r="L10" s="796"/>
      <c r="M10" s="796"/>
      <c r="N10" s="796"/>
      <c r="O10" s="797"/>
      <c r="P10" s="828" t="s">
        <v>44</v>
      </c>
      <c r="Q10" s="299"/>
      <c r="R10" s="290"/>
      <c r="S10" s="290"/>
      <c r="T10" s="290"/>
      <c r="U10" s="290"/>
      <c r="V10" s="290"/>
      <c r="W10" s="290"/>
      <c r="X10" s="802" t="s">
        <v>7</v>
      </c>
      <c r="Y10" s="797"/>
      <c r="Z10" s="290"/>
    </row>
    <row r="11" spans="1:26" ht="25.5" customHeight="1">
      <c r="A11" s="290"/>
      <c r="B11" s="809"/>
      <c r="C11" s="812"/>
      <c r="D11" s="300"/>
      <c r="E11" s="814"/>
      <c r="F11" s="827" t="s">
        <v>8</v>
      </c>
      <c r="G11" s="797"/>
      <c r="H11" s="827" t="s">
        <v>9</v>
      </c>
      <c r="I11" s="797"/>
      <c r="J11" s="827" t="s">
        <v>10</v>
      </c>
      <c r="K11" s="797"/>
      <c r="L11" s="827" t="s">
        <v>11</v>
      </c>
      <c r="M11" s="797"/>
      <c r="N11" s="829" t="s">
        <v>45</v>
      </c>
      <c r="O11" s="797"/>
      <c r="P11" s="809"/>
      <c r="Q11" s="299"/>
      <c r="R11" s="290"/>
      <c r="S11" s="802" t="s">
        <v>46</v>
      </c>
      <c r="T11" s="796"/>
      <c r="U11" s="796"/>
      <c r="V11" s="797"/>
      <c r="W11" s="290"/>
      <c r="X11" s="301" t="s">
        <v>47</v>
      </c>
      <c r="Y11" s="302" t="s">
        <v>48</v>
      </c>
      <c r="Z11" s="290"/>
    </row>
    <row r="12" spans="1:26" ht="12.75" customHeight="1">
      <c r="A12" s="303"/>
      <c r="B12" s="443">
        <v>1</v>
      </c>
      <c r="C12" s="305" t="s">
        <v>14</v>
      </c>
      <c r="D12" s="306"/>
      <c r="E12" s="307" t="str">
        <f>IF(C29="język obcy nowożytny","R","P")</f>
        <v>P</v>
      </c>
      <c r="F12" s="308">
        <v>3</v>
      </c>
      <c r="G12" s="308">
        <v>3</v>
      </c>
      <c r="H12" s="308">
        <v>3</v>
      </c>
      <c r="I12" s="308">
        <v>3</v>
      </c>
      <c r="J12" s="308">
        <v>3</v>
      </c>
      <c r="K12" s="308">
        <v>3</v>
      </c>
      <c r="L12" s="308">
        <v>3</v>
      </c>
      <c r="M12" s="308">
        <v>3</v>
      </c>
      <c r="N12" s="308">
        <v>4</v>
      </c>
      <c r="O12" s="308">
        <v>4</v>
      </c>
      <c r="P12" s="309">
        <f t="shared" ref="P12:P28" si="0">SUM(F12:O12)/2</f>
        <v>16</v>
      </c>
      <c r="Q12" s="310"/>
      <c r="R12" s="290"/>
      <c r="S12" s="311"/>
      <c r="T12" s="311" t="s">
        <v>50</v>
      </c>
      <c r="U12" s="311" t="s">
        <v>51</v>
      </c>
      <c r="V12" s="311" t="s">
        <v>52</v>
      </c>
      <c r="W12" s="290"/>
      <c r="X12" s="311"/>
      <c r="Y12" s="311"/>
      <c r="Z12" s="290"/>
    </row>
    <row r="13" spans="1:26" ht="12.75" customHeight="1">
      <c r="A13" s="303"/>
      <c r="B13" s="443">
        <v>2</v>
      </c>
      <c r="C13" s="305" t="s">
        <v>24</v>
      </c>
      <c r="D13" s="312" t="s">
        <v>53</v>
      </c>
      <c r="E13" s="307" t="str">
        <f>IF(C30="język obcy nowożytny","R","P")</f>
        <v>R</v>
      </c>
      <c r="F13" s="308">
        <v>2</v>
      </c>
      <c r="G13" s="308">
        <v>2</v>
      </c>
      <c r="H13" s="308">
        <v>2</v>
      </c>
      <c r="I13" s="308">
        <v>2</v>
      </c>
      <c r="J13" s="308">
        <v>2</v>
      </c>
      <c r="K13" s="308">
        <v>2</v>
      </c>
      <c r="L13" s="308">
        <v>3</v>
      </c>
      <c r="M13" s="308">
        <v>3</v>
      </c>
      <c r="N13" s="308">
        <v>3</v>
      </c>
      <c r="O13" s="308">
        <v>3</v>
      </c>
      <c r="P13" s="309">
        <f t="shared" si="0"/>
        <v>12</v>
      </c>
      <c r="Q13" s="815">
        <f>SUM(P13:P14)</f>
        <v>20</v>
      </c>
      <c r="R13" s="290"/>
      <c r="S13" s="311" t="s">
        <v>55</v>
      </c>
      <c r="T13" s="447" t="s">
        <v>140</v>
      </c>
      <c r="U13" s="314">
        <v>650</v>
      </c>
      <c r="V13" s="314">
        <f>SUMIF($E$33:$E$43,$T13,$R$33:$R$43)+SUMIF($E$45:$E$49,$T13,$R$45:$R$49)</f>
        <v>945</v>
      </c>
      <c r="W13" s="290"/>
      <c r="X13" s="311" t="s">
        <v>14</v>
      </c>
      <c r="Y13" s="311" t="s">
        <v>24</v>
      </c>
      <c r="Z13" s="290"/>
    </row>
    <row r="14" spans="1:26" ht="12.75" customHeight="1">
      <c r="A14" s="303"/>
      <c r="B14" s="443">
        <v>3</v>
      </c>
      <c r="C14" s="305" t="s">
        <v>56</v>
      </c>
      <c r="D14" s="312" t="s">
        <v>69</v>
      </c>
      <c r="E14" s="307" t="s">
        <v>49</v>
      </c>
      <c r="F14" s="308">
        <v>2</v>
      </c>
      <c r="G14" s="308">
        <v>2</v>
      </c>
      <c r="H14" s="308">
        <v>2</v>
      </c>
      <c r="I14" s="308">
        <v>2</v>
      </c>
      <c r="J14" s="308">
        <v>2</v>
      </c>
      <c r="K14" s="308">
        <v>2</v>
      </c>
      <c r="L14" s="308">
        <v>1</v>
      </c>
      <c r="M14" s="308">
        <v>1</v>
      </c>
      <c r="N14" s="308">
        <v>1</v>
      </c>
      <c r="O14" s="308">
        <v>1</v>
      </c>
      <c r="P14" s="309">
        <f t="shared" si="0"/>
        <v>8</v>
      </c>
      <c r="Q14" s="809"/>
      <c r="R14" s="290"/>
      <c r="S14" s="311" t="s">
        <v>58</v>
      </c>
      <c r="T14" s="447" t="s">
        <v>272</v>
      </c>
      <c r="U14" s="314">
        <v>450</v>
      </c>
      <c r="V14" s="314">
        <f ca="1">SUMIF($E$33:$E$43,$T14,$R$33:$R$43)+SUMIF($E$45:$E$51,$T14,$R$45:$R$49)</f>
        <v>600</v>
      </c>
      <c r="W14" s="290"/>
      <c r="X14" s="311" t="s">
        <v>29</v>
      </c>
      <c r="Y14" s="311" t="s">
        <v>26</v>
      </c>
      <c r="Z14" s="290"/>
    </row>
    <row r="15" spans="1:26" ht="12.75" customHeight="1">
      <c r="A15" s="303"/>
      <c r="B15" s="443">
        <v>4</v>
      </c>
      <c r="C15" s="718" t="s">
        <v>332</v>
      </c>
      <c r="D15" s="656"/>
      <c r="E15" s="647"/>
      <c r="F15" s="308">
        <v>1</v>
      </c>
      <c r="G15" s="308">
        <v>1</v>
      </c>
      <c r="H15" s="308"/>
      <c r="I15" s="308"/>
      <c r="J15" s="308"/>
      <c r="K15" s="308"/>
      <c r="L15" s="308"/>
      <c r="M15" s="308"/>
      <c r="N15" s="308"/>
      <c r="O15" s="308"/>
      <c r="P15" s="309">
        <f t="shared" si="0"/>
        <v>1</v>
      </c>
      <c r="Q15" s="310"/>
      <c r="R15" s="290"/>
      <c r="S15" s="1071" t="s">
        <v>147</v>
      </c>
      <c r="T15" s="1072" t="s">
        <v>354</v>
      </c>
      <c r="U15" s="1071"/>
      <c r="W15" s="290"/>
      <c r="X15" s="311" t="s">
        <v>30</v>
      </c>
      <c r="Y15" s="311" t="s">
        <v>31</v>
      </c>
      <c r="Z15" s="290"/>
    </row>
    <row r="16" spans="1:26" ht="12.75" customHeight="1">
      <c r="A16" s="303"/>
      <c r="B16" s="443">
        <v>5</v>
      </c>
      <c r="C16" s="305" t="s">
        <v>26</v>
      </c>
      <c r="D16" s="306"/>
      <c r="E16" s="307" t="str">
        <f>IF(OR($C$30=C16,$C$31=C16),"R","P")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9">
        <f t="shared" si="0"/>
        <v>7</v>
      </c>
      <c r="Q16" s="310"/>
      <c r="R16" s="290"/>
      <c r="S16" s="448"/>
      <c r="T16" s="449"/>
      <c r="U16" s="310"/>
      <c r="V16" s="310"/>
      <c r="W16" s="290"/>
      <c r="X16" s="311" t="s">
        <v>33</v>
      </c>
      <c r="Y16" s="311" t="s">
        <v>34</v>
      </c>
      <c r="Z16" s="290"/>
    </row>
    <row r="17" spans="1:26" ht="12.75" customHeight="1">
      <c r="A17" s="303"/>
      <c r="B17" s="443">
        <v>6</v>
      </c>
      <c r="C17" s="305" t="s">
        <v>311</v>
      </c>
      <c r="D17" s="316"/>
      <c r="E17" s="307" t="str">
        <f>IF(OR($C$30=C17,$C$31=C17),"R","P")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/>
      <c r="M17" s="45"/>
      <c r="N17" s="45"/>
      <c r="O17" s="45"/>
      <c r="P17" s="309">
        <f t="shared" si="0"/>
        <v>3</v>
      </c>
      <c r="Q17" s="310"/>
      <c r="R17" s="290"/>
      <c r="S17" s="290"/>
      <c r="T17" s="290"/>
      <c r="U17" s="290"/>
      <c r="V17" s="290"/>
      <c r="W17" s="290"/>
      <c r="X17" s="311" t="s">
        <v>35</v>
      </c>
      <c r="Y17" s="311" t="s">
        <v>36</v>
      </c>
      <c r="Z17" s="290"/>
    </row>
    <row r="18" spans="1:26" ht="12.75" customHeight="1">
      <c r="A18" s="303"/>
      <c r="B18" s="443">
        <v>7</v>
      </c>
      <c r="C18" s="305" t="s">
        <v>336</v>
      </c>
      <c r="D18" s="316"/>
      <c r="E18" s="307" t="str">
        <f>IF(OR($C$30=C18,$C$31=C18),"R","P")</f>
        <v>P</v>
      </c>
      <c r="F18" s="624">
        <v>1</v>
      </c>
      <c r="G18" s="624">
        <v>1</v>
      </c>
      <c r="H18" s="624">
        <v>1</v>
      </c>
      <c r="I18" s="624">
        <v>1</v>
      </c>
      <c r="J18" s="625"/>
      <c r="K18" s="625"/>
      <c r="L18" s="626"/>
      <c r="M18" s="626"/>
      <c r="N18" s="381"/>
      <c r="O18" s="381"/>
      <c r="P18" s="309">
        <f t="shared" si="0"/>
        <v>2</v>
      </c>
      <c r="Q18" s="310"/>
      <c r="R18" s="290"/>
      <c r="S18" s="290"/>
      <c r="T18" s="290"/>
      <c r="U18" s="290"/>
      <c r="V18" s="290"/>
      <c r="W18" s="290"/>
      <c r="X18" s="311" t="s">
        <v>37</v>
      </c>
      <c r="Y18" s="311" t="s">
        <v>38</v>
      </c>
      <c r="Z18" s="290"/>
    </row>
    <row r="19" spans="1:26" ht="12.75" customHeight="1">
      <c r="A19" s="303"/>
      <c r="B19" s="443">
        <v>8</v>
      </c>
      <c r="C19" s="305" t="s">
        <v>31</v>
      </c>
      <c r="D19" s="306"/>
      <c r="E19" s="307" t="str">
        <f t="shared" ref="E19:E24" si="1">IF(OR($C$30=C19,$C$31=C19),"R","P")</f>
        <v>P</v>
      </c>
      <c r="F19" s="314">
        <v>1</v>
      </c>
      <c r="G19" s="314">
        <v>1</v>
      </c>
      <c r="H19" s="314">
        <v>1</v>
      </c>
      <c r="I19" s="314">
        <v>1</v>
      </c>
      <c r="J19" s="314">
        <v>1</v>
      </c>
      <c r="K19" s="314">
        <v>1</v>
      </c>
      <c r="L19" s="314">
        <v>1</v>
      </c>
      <c r="M19" s="314">
        <v>1</v>
      </c>
      <c r="N19" s="308"/>
      <c r="O19" s="308"/>
      <c r="P19" s="309">
        <f t="shared" si="0"/>
        <v>4</v>
      </c>
      <c r="Q19" s="815">
        <f>SUM(P19:P22)</f>
        <v>16</v>
      </c>
      <c r="R19" s="290"/>
      <c r="S19" s="290"/>
      <c r="T19" s="290"/>
      <c r="U19" s="290"/>
      <c r="V19" s="290"/>
      <c r="W19" s="290"/>
      <c r="X19" s="311"/>
      <c r="Y19" s="311" t="s">
        <v>39</v>
      </c>
      <c r="Z19" s="290"/>
    </row>
    <row r="20" spans="1:26" ht="12.75" customHeight="1">
      <c r="A20" s="303"/>
      <c r="B20" s="443">
        <v>9</v>
      </c>
      <c r="C20" s="305" t="s">
        <v>34</v>
      </c>
      <c r="D20" s="306"/>
      <c r="E20" s="307" t="str">
        <f t="shared" si="1"/>
        <v>P</v>
      </c>
      <c r="F20" s="314">
        <v>1</v>
      </c>
      <c r="G20" s="314">
        <v>1</v>
      </c>
      <c r="H20" s="314">
        <v>1</v>
      </c>
      <c r="I20" s="314">
        <v>1</v>
      </c>
      <c r="J20" s="314">
        <v>1</v>
      </c>
      <c r="K20" s="314">
        <v>1</v>
      </c>
      <c r="L20" s="314">
        <v>1</v>
      </c>
      <c r="M20" s="314">
        <v>1</v>
      </c>
      <c r="N20" s="308"/>
      <c r="O20" s="308"/>
      <c r="P20" s="309">
        <f t="shared" si="0"/>
        <v>4</v>
      </c>
      <c r="Q20" s="816"/>
      <c r="R20" s="290"/>
      <c r="S20" s="290" t="s">
        <v>65</v>
      </c>
      <c r="T20" s="290"/>
      <c r="U20" s="290"/>
      <c r="V20" s="290"/>
      <c r="W20" s="290"/>
      <c r="X20" s="311"/>
      <c r="Y20" s="311" t="s">
        <v>40</v>
      </c>
      <c r="Z20" s="290"/>
    </row>
    <row r="21" spans="1:26" ht="12.75" customHeight="1">
      <c r="A21" s="303"/>
      <c r="B21" s="443">
        <v>10</v>
      </c>
      <c r="C21" s="305" t="s">
        <v>36</v>
      </c>
      <c r="D21" s="306"/>
      <c r="E21" s="307" t="str">
        <f t="shared" si="1"/>
        <v>P</v>
      </c>
      <c r="F21" s="314">
        <v>1</v>
      </c>
      <c r="G21" s="314">
        <v>1</v>
      </c>
      <c r="H21" s="314">
        <v>1</v>
      </c>
      <c r="I21" s="314">
        <v>1</v>
      </c>
      <c r="J21" s="314">
        <v>1</v>
      </c>
      <c r="K21" s="314">
        <v>1</v>
      </c>
      <c r="L21" s="314">
        <v>1</v>
      </c>
      <c r="M21" s="314">
        <v>1</v>
      </c>
      <c r="N21" s="308"/>
      <c r="O21" s="308"/>
      <c r="P21" s="309">
        <f t="shared" si="0"/>
        <v>4</v>
      </c>
      <c r="Q21" s="816"/>
      <c r="R21" s="290"/>
      <c r="S21" s="290"/>
      <c r="T21" s="293" t="s">
        <v>66</v>
      </c>
      <c r="U21" s="448" t="s">
        <v>67</v>
      </c>
      <c r="V21" s="290"/>
      <c r="W21" s="290"/>
      <c r="X21" s="290"/>
      <c r="Y21" s="290"/>
      <c r="Z21" s="290"/>
    </row>
    <row r="22" spans="1:26" ht="12.75" customHeight="1">
      <c r="A22" s="303"/>
      <c r="B22" s="443">
        <v>11</v>
      </c>
      <c r="C22" s="305" t="s">
        <v>38</v>
      </c>
      <c r="D22" s="306"/>
      <c r="E22" s="307" t="str">
        <f t="shared" si="1"/>
        <v>P</v>
      </c>
      <c r="F22" s="314">
        <v>1</v>
      </c>
      <c r="G22" s="314">
        <v>1</v>
      </c>
      <c r="H22" s="314">
        <v>1</v>
      </c>
      <c r="I22" s="314">
        <v>1</v>
      </c>
      <c r="J22" s="314">
        <v>1</v>
      </c>
      <c r="K22" s="314">
        <v>1</v>
      </c>
      <c r="L22" s="314">
        <v>1</v>
      </c>
      <c r="M22" s="314">
        <v>1</v>
      </c>
      <c r="N22" s="308"/>
      <c r="O22" s="308"/>
      <c r="P22" s="309">
        <f t="shared" si="0"/>
        <v>4</v>
      </c>
      <c r="Q22" s="809"/>
      <c r="R22" s="290"/>
      <c r="S22" s="290"/>
      <c r="T22" s="293" t="s">
        <v>53</v>
      </c>
      <c r="U22" s="448" t="s">
        <v>68</v>
      </c>
      <c r="V22" s="290"/>
      <c r="W22" s="290"/>
      <c r="X22" s="290"/>
      <c r="Y22" s="290"/>
      <c r="Z22" s="290"/>
    </row>
    <row r="23" spans="1:26" ht="12.75" customHeight="1">
      <c r="A23" s="303"/>
      <c r="B23" s="443">
        <v>12</v>
      </c>
      <c r="C23" s="305" t="s">
        <v>39</v>
      </c>
      <c r="D23" s="316"/>
      <c r="E23" s="307" t="str">
        <f t="shared" si="1"/>
        <v>R</v>
      </c>
      <c r="F23" s="308">
        <v>2</v>
      </c>
      <c r="G23" s="308">
        <v>2</v>
      </c>
      <c r="H23" s="308">
        <v>2</v>
      </c>
      <c r="I23" s="308">
        <v>2</v>
      </c>
      <c r="J23" s="308">
        <v>3</v>
      </c>
      <c r="K23" s="308">
        <v>3</v>
      </c>
      <c r="L23" s="308">
        <v>3</v>
      </c>
      <c r="M23" s="308">
        <v>3</v>
      </c>
      <c r="N23" s="308">
        <v>4</v>
      </c>
      <c r="O23" s="308">
        <v>4</v>
      </c>
      <c r="P23" s="309">
        <f t="shared" si="0"/>
        <v>14</v>
      </c>
      <c r="Q23" s="310"/>
      <c r="R23" s="290"/>
      <c r="S23" s="290"/>
      <c r="T23" s="293" t="s">
        <v>230</v>
      </c>
      <c r="U23" s="448" t="s">
        <v>70</v>
      </c>
      <c r="V23" s="290"/>
      <c r="W23" s="290"/>
      <c r="X23" s="290"/>
      <c r="Y23" s="290"/>
      <c r="Z23" s="290"/>
    </row>
    <row r="24" spans="1:26" ht="12.75" customHeight="1">
      <c r="A24" s="303"/>
      <c r="B24" s="443">
        <v>13</v>
      </c>
      <c r="C24" s="821" t="s">
        <v>40</v>
      </c>
      <c r="D24" s="796"/>
      <c r="E24" s="307" t="str">
        <f t="shared" si="1"/>
        <v>P</v>
      </c>
      <c r="F24" s="308">
        <v>1</v>
      </c>
      <c r="G24" s="308">
        <v>1</v>
      </c>
      <c r="H24" s="308">
        <v>1</v>
      </c>
      <c r="I24" s="308">
        <v>1</v>
      </c>
      <c r="J24" s="308">
        <v>1</v>
      </c>
      <c r="K24" s="308">
        <v>1</v>
      </c>
      <c r="L24" s="308"/>
      <c r="M24" s="308"/>
      <c r="N24" s="308"/>
      <c r="O24" s="308"/>
      <c r="P24" s="309">
        <f t="shared" si="0"/>
        <v>3</v>
      </c>
      <c r="Q24" s="310"/>
      <c r="R24" s="290"/>
      <c r="S24" s="290"/>
      <c r="T24" s="293" t="s">
        <v>231</v>
      </c>
      <c r="U24" s="448" t="s">
        <v>71</v>
      </c>
      <c r="V24" s="290"/>
      <c r="W24" s="290"/>
      <c r="X24" s="290"/>
      <c r="Y24" s="290"/>
      <c r="Z24" s="290"/>
    </row>
    <row r="25" spans="1:26" ht="12.75" customHeight="1">
      <c r="A25" s="303"/>
      <c r="B25" s="443">
        <v>14</v>
      </c>
      <c r="C25" s="305" t="s">
        <v>72</v>
      </c>
      <c r="D25" s="316"/>
      <c r="E25" s="307"/>
      <c r="F25" s="308">
        <v>3</v>
      </c>
      <c r="G25" s="308">
        <v>3</v>
      </c>
      <c r="H25" s="308">
        <v>3</v>
      </c>
      <c r="I25" s="308">
        <v>3</v>
      </c>
      <c r="J25" s="308">
        <v>3</v>
      </c>
      <c r="K25" s="308">
        <v>3</v>
      </c>
      <c r="L25" s="308">
        <v>3</v>
      </c>
      <c r="M25" s="308">
        <v>3</v>
      </c>
      <c r="N25" s="308">
        <v>3</v>
      </c>
      <c r="O25" s="308">
        <v>3</v>
      </c>
      <c r="P25" s="309">
        <f t="shared" si="0"/>
        <v>15</v>
      </c>
      <c r="Q25" s="310"/>
      <c r="R25" s="290"/>
      <c r="S25" s="290"/>
      <c r="T25" s="290"/>
      <c r="U25" s="290"/>
      <c r="V25" s="290"/>
      <c r="W25" s="290"/>
      <c r="X25" s="290"/>
      <c r="Y25" s="290"/>
      <c r="Z25" s="290"/>
    </row>
    <row r="26" spans="1:26" ht="12.75" customHeight="1">
      <c r="A26" s="303"/>
      <c r="B26" s="443">
        <v>15</v>
      </c>
      <c r="C26" s="305" t="s">
        <v>73</v>
      </c>
      <c r="D26" s="316"/>
      <c r="E26" s="307"/>
      <c r="F26" s="308">
        <v>1</v>
      </c>
      <c r="G26" s="308">
        <v>1</v>
      </c>
      <c r="H26" s="308"/>
      <c r="I26" s="308"/>
      <c r="J26" s="308"/>
      <c r="K26" s="308"/>
      <c r="L26" s="308"/>
      <c r="M26" s="308"/>
      <c r="N26" s="308"/>
      <c r="O26" s="308"/>
      <c r="P26" s="309">
        <f t="shared" si="0"/>
        <v>1</v>
      </c>
      <c r="Q26" s="310"/>
      <c r="R26" s="290"/>
      <c r="S26" s="290"/>
      <c r="T26" s="290"/>
      <c r="U26" s="290"/>
      <c r="V26" s="290"/>
      <c r="W26" s="290"/>
      <c r="X26" s="290"/>
      <c r="Y26" s="290"/>
      <c r="Z26" s="290"/>
    </row>
    <row r="27" spans="1:26" ht="12.75" customHeight="1">
      <c r="A27" s="303"/>
      <c r="B27" s="443">
        <v>16</v>
      </c>
      <c r="C27" s="305" t="s">
        <v>74</v>
      </c>
      <c r="D27" s="316"/>
      <c r="E27" s="307"/>
      <c r="F27" s="308">
        <v>1</v>
      </c>
      <c r="G27" s="308">
        <v>1</v>
      </c>
      <c r="H27" s="308">
        <v>1</v>
      </c>
      <c r="I27" s="308">
        <v>1</v>
      </c>
      <c r="J27" s="308">
        <v>1</v>
      </c>
      <c r="K27" s="308">
        <v>1</v>
      </c>
      <c r="L27" s="308">
        <v>1</v>
      </c>
      <c r="M27" s="308">
        <v>1</v>
      </c>
      <c r="N27" s="308">
        <v>1</v>
      </c>
      <c r="O27" s="308">
        <v>1</v>
      </c>
      <c r="P27" s="309">
        <f t="shared" si="0"/>
        <v>5</v>
      </c>
      <c r="Q27" s="310"/>
      <c r="R27" s="290"/>
      <c r="S27" s="290"/>
      <c r="T27" s="290"/>
      <c r="U27" s="290"/>
      <c r="V27" s="290"/>
      <c r="W27" s="290"/>
      <c r="X27" s="290"/>
      <c r="Y27" s="290"/>
      <c r="Z27" s="290"/>
    </row>
    <row r="28" spans="1:26" ht="27" customHeight="1">
      <c r="A28" s="290"/>
      <c r="B28" s="822" t="s">
        <v>75</v>
      </c>
      <c r="C28" s="823"/>
      <c r="D28" s="823"/>
      <c r="E28" s="824"/>
      <c r="F28" s="317">
        <f t="shared" ref="F28:O28" si="2">SUM(F12:F27)</f>
        <v>24</v>
      </c>
      <c r="G28" s="317">
        <f t="shared" si="2"/>
        <v>24</v>
      </c>
      <c r="H28" s="317">
        <f t="shared" si="2"/>
        <v>22</v>
      </c>
      <c r="I28" s="317">
        <f t="shared" si="2"/>
        <v>22</v>
      </c>
      <c r="J28" s="317">
        <f t="shared" si="2"/>
        <v>21</v>
      </c>
      <c r="K28" s="317">
        <f t="shared" si="2"/>
        <v>21</v>
      </c>
      <c r="L28" s="317">
        <f t="shared" si="2"/>
        <v>19</v>
      </c>
      <c r="M28" s="317">
        <f t="shared" si="2"/>
        <v>19</v>
      </c>
      <c r="N28" s="317">
        <f t="shared" si="2"/>
        <v>17</v>
      </c>
      <c r="O28" s="317">
        <f t="shared" si="2"/>
        <v>17</v>
      </c>
      <c r="P28" s="317">
        <f t="shared" si="0"/>
        <v>103</v>
      </c>
      <c r="Q28" s="310"/>
      <c r="R28" s="290"/>
      <c r="S28" s="293"/>
      <c r="T28" s="319"/>
      <c r="X28" s="319"/>
      <c r="Y28" s="290"/>
      <c r="Z28" s="290"/>
    </row>
    <row r="29" spans="1:26" ht="12.75" customHeight="1">
      <c r="A29" s="290"/>
      <c r="B29" s="859" t="s">
        <v>76</v>
      </c>
      <c r="C29" s="796"/>
      <c r="D29" s="796"/>
      <c r="E29" s="796"/>
      <c r="F29" s="796"/>
      <c r="G29" s="796"/>
      <c r="H29" s="796"/>
      <c r="I29" s="796"/>
      <c r="J29" s="796"/>
      <c r="K29" s="796"/>
      <c r="L29" s="796"/>
      <c r="M29" s="796"/>
      <c r="N29" s="796"/>
      <c r="O29" s="796"/>
      <c r="P29" s="796"/>
      <c r="Q29" s="310"/>
      <c r="R29" s="290"/>
      <c r="S29" s="293"/>
      <c r="X29" s="319"/>
      <c r="Y29" s="290"/>
      <c r="Z29" s="290"/>
    </row>
    <row r="30" spans="1:26" ht="12.75" customHeight="1">
      <c r="A30" s="290"/>
      <c r="B30" s="320">
        <v>1</v>
      </c>
      <c r="C30" s="321" t="s">
        <v>24</v>
      </c>
      <c r="D30" s="312" t="s">
        <v>144</v>
      </c>
      <c r="E30" s="314"/>
      <c r="F30" s="450"/>
      <c r="G30" s="450"/>
      <c r="H30" s="450"/>
      <c r="I30" s="450"/>
      <c r="J30" s="450">
        <v>1</v>
      </c>
      <c r="K30" s="450">
        <v>1</v>
      </c>
      <c r="L30" s="450">
        <v>1</v>
      </c>
      <c r="M30" s="450">
        <v>1</v>
      </c>
      <c r="N30" s="450"/>
      <c r="O30" s="450"/>
      <c r="P30" s="322">
        <f t="shared" ref="P30:P53" si="3">SUM(F30:O30)/2</f>
        <v>2</v>
      </c>
      <c r="Q30" s="310"/>
      <c r="R30" s="290"/>
      <c r="U30" s="319"/>
      <c r="V30" s="319"/>
      <c r="W30" s="319"/>
      <c r="X30" s="319"/>
      <c r="Y30" s="290"/>
      <c r="Z30" s="290"/>
    </row>
    <row r="31" spans="1:26" ht="12.75" customHeight="1">
      <c r="A31" s="290"/>
      <c r="B31" s="323">
        <v>2</v>
      </c>
      <c r="C31" s="321" t="s">
        <v>39</v>
      </c>
      <c r="D31" s="321"/>
      <c r="E31" s="314"/>
      <c r="F31" s="450">
        <v>1</v>
      </c>
      <c r="G31" s="450">
        <v>1</v>
      </c>
      <c r="H31" s="450">
        <v>1</v>
      </c>
      <c r="I31" s="450">
        <v>1</v>
      </c>
      <c r="J31" s="450">
        <v>1</v>
      </c>
      <c r="K31" s="450">
        <v>1</v>
      </c>
      <c r="L31" s="450">
        <v>1</v>
      </c>
      <c r="M31" s="450">
        <v>1</v>
      </c>
      <c r="N31" s="450">
        <v>2</v>
      </c>
      <c r="O31" s="450">
        <v>2</v>
      </c>
      <c r="P31" s="322">
        <f t="shared" si="3"/>
        <v>6</v>
      </c>
      <c r="Q31" s="310"/>
      <c r="R31" s="290"/>
      <c r="U31" s="319"/>
      <c r="V31" s="319"/>
      <c r="W31" s="319"/>
      <c r="X31" s="319"/>
      <c r="Y31" s="290"/>
      <c r="Z31" s="290"/>
    </row>
    <row r="32" spans="1:26" ht="12.75" customHeight="1">
      <c r="A32" s="290"/>
      <c r="B32" s="826" t="s">
        <v>82</v>
      </c>
      <c r="C32" s="796"/>
      <c r="D32" s="796"/>
      <c r="E32" s="797"/>
      <c r="F32" s="324">
        <f t="shared" ref="F32:O32" si="4">SUM(F30:F31)</f>
        <v>1</v>
      </c>
      <c r="G32" s="324">
        <f t="shared" si="4"/>
        <v>1</v>
      </c>
      <c r="H32" s="324">
        <f t="shared" si="4"/>
        <v>1</v>
      </c>
      <c r="I32" s="324">
        <f t="shared" si="4"/>
        <v>1</v>
      </c>
      <c r="J32" s="324">
        <f t="shared" si="4"/>
        <v>2</v>
      </c>
      <c r="K32" s="324">
        <f t="shared" si="4"/>
        <v>2</v>
      </c>
      <c r="L32" s="324">
        <f t="shared" si="4"/>
        <v>2</v>
      </c>
      <c r="M32" s="324">
        <f t="shared" si="4"/>
        <v>2</v>
      </c>
      <c r="N32" s="324">
        <f t="shared" si="4"/>
        <v>2</v>
      </c>
      <c r="O32" s="324">
        <f t="shared" si="4"/>
        <v>2</v>
      </c>
      <c r="P32" s="325">
        <f t="shared" si="3"/>
        <v>8</v>
      </c>
      <c r="Q32" s="310"/>
      <c r="R32" s="290"/>
      <c r="S32" s="293"/>
      <c r="T32" s="319"/>
      <c r="U32" s="319"/>
      <c r="V32" s="319"/>
      <c r="W32" s="319"/>
      <c r="X32" s="319"/>
      <c r="Y32" s="290"/>
      <c r="Z32" s="290"/>
    </row>
    <row r="33" spans="1:26" ht="12.75" customHeight="1">
      <c r="A33" s="446">
        <f t="shared" ref="A33:A43" si="5">LEN(C33)</f>
        <v>19</v>
      </c>
      <c r="B33" s="815">
        <v>17</v>
      </c>
      <c r="C33" s="817" t="s">
        <v>146</v>
      </c>
      <c r="D33" s="818"/>
      <c r="E33" s="451" t="s">
        <v>140</v>
      </c>
      <c r="F33" s="452"/>
      <c r="G33" s="452"/>
      <c r="H33" s="452"/>
      <c r="I33" s="452"/>
      <c r="J33" s="452"/>
      <c r="K33" s="452"/>
      <c r="L33" s="452">
        <v>1</v>
      </c>
      <c r="M33" s="452">
        <v>1</v>
      </c>
      <c r="N33" s="452"/>
      <c r="O33" s="452"/>
      <c r="P33" s="329">
        <f t="shared" si="3"/>
        <v>1</v>
      </c>
      <c r="R33" s="487">
        <f t="shared" ref="R33:R43" si="6">SUM(P33*30)</f>
        <v>30</v>
      </c>
      <c r="S33" s="290"/>
      <c r="T33" s="290"/>
      <c r="U33" s="290"/>
      <c r="V33" s="290"/>
      <c r="W33" s="290"/>
      <c r="X33" s="290"/>
      <c r="Y33" s="290"/>
      <c r="Z33" s="290"/>
    </row>
    <row r="34" spans="1:26" ht="12.75" customHeight="1">
      <c r="A34" s="446">
        <f t="shared" si="5"/>
        <v>0</v>
      </c>
      <c r="B34" s="809"/>
      <c r="C34" s="812"/>
      <c r="D34" s="819"/>
      <c r="E34" s="451" t="s">
        <v>272</v>
      </c>
      <c r="F34" s="452"/>
      <c r="G34" s="452"/>
      <c r="H34" s="452"/>
      <c r="I34" s="452"/>
      <c r="J34" s="328">
        <v>1</v>
      </c>
      <c r="K34" s="328">
        <v>1</v>
      </c>
      <c r="L34" s="452"/>
      <c r="M34" s="452"/>
      <c r="N34" s="452"/>
      <c r="O34" s="452"/>
      <c r="P34" s="329">
        <f t="shared" si="3"/>
        <v>1</v>
      </c>
      <c r="R34" s="487">
        <f t="shared" si="6"/>
        <v>30</v>
      </c>
      <c r="S34" s="449"/>
      <c r="T34" s="453"/>
      <c r="U34" s="290"/>
      <c r="V34" s="290"/>
      <c r="W34" s="290"/>
      <c r="X34" s="290"/>
      <c r="Y34" s="290"/>
      <c r="Z34" s="290"/>
    </row>
    <row r="35" spans="1:26" ht="12.75" customHeight="1">
      <c r="A35" s="446">
        <f t="shared" si="5"/>
        <v>39</v>
      </c>
      <c r="B35" s="815">
        <v>18</v>
      </c>
      <c r="C35" s="852" t="s">
        <v>229</v>
      </c>
      <c r="D35" s="818"/>
      <c r="E35" s="454" t="s">
        <v>140</v>
      </c>
      <c r="F35" s="455">
        <v>1</v>
      </c>
      <c r="G35" s="455"/>
      <c r="H35" s="455"/>
      <c r="I35" s="455"/>
      <c r="J35" s="455"/>
      <c r="K35" s="455"/>
      <c r="L35" s="455"/>
      <c r="M35" s="455"/>
      <c r="N35" s="455"/>
      <c r="O35" s="455"/>
      <c r="P35" s="329">
        <f t="shared" si="3"/>
        <v>0.5</v>
      </c>
      <c r="R35" s="487">
        <f t="shared" si="6"/>
        <v>15</v>
      </c>
      <c r="S35" s="290"/>
      <c r="T35" s="290"/>
      <c r="U35" s="290"/>
      <c r="V35" s="290"/>
      <c r="W35" s="290"/>
      <c r="X35" s="290"/>
      <c r="Y35" s="290"/>
      <c r="Z35" s="290"/>
    </row>
    <row r="36" spans="1:26" ht="12.75" customHeight="1">
      <c r="A36" s="446">
        <f t="shared" si="5"/>
        <v>0</v>
      </c>
      <c r="B36" s="809"/>
      <c r="C36" s="812"/>
      <c r="D36" s="819"/>
      <c r="E36" s="454" t="s">
        <v>272</v>
      </c>
      <c r="F36" s="455"/>
      <c r="G36" s="455">
        <v>1</v>
      </c>
      <c r="H36" s="455"/>
      <c r="I36" s="455"/>
      <c r="J36" s="455"/>
      <c r="K36" s="455"/>
      <c r="L36" s="455"/>
      <c r="M36" s="455"/>
      <c r="N36" s="455"/>
      <c r="O36" s="455"/>
      <c r="P36" s="329">
        <f t="shared" si="3"/>
        <v>0.5</v>
      </c>
      <c r="R36" s="487">
        <f t="shared" si="6"/>
        <v>15</v>
      </c>
      <c r="S36" s="290"/>
      <c r="T36" s="290"/>
      <c r="U36" s="290"/>
      <c r="V36" s="290"/>
      <c r="W36" s="290"/>
      <c r="X36" s="290"/>
      <c r="Y36" s="290"/>
      <c r="Z36" s="290"/>
    </row>
    <row r="37" spans="1:26" ht="12.75" customHeight="1">
      <c r="A37" s="446">
        <f t="shared" si="5"/>
        <v>41</v>
      </c>
      <c r="B37" s="443">
        <v>19</v>
      </c>
      <c r="C37" s="820" t="s">
        <v>149</v>
      </c>
      <c r="D37" s="797"/>
      <c r="E37" s="454" t="s">
        <v>140</v>
      </c>
      <c r="F37" s="455">
        <v>1</v>
      </c>
      <c r="G37" s="455">
        <v>1</v>
      </c>
      <c r="H37" s="455">
        <v>1</v>
      </c>
      <c r="I37" s="455">
        <v>1</v>
      </c>
      <c r="J37" s="455"/>
      <c r="K37" s="455"/>
      <c r="L37" s="455"/>
      <c r="M37" s="455"/>
      <c r="N37" s="455"/>
      <c r="O37" s="455"/>
      <c r="P37" s="329">
        <f t="shared" si="3"/>
        <v>2</v>
      </c>
      <c r="R37" s="487">
        <f t="shared" si="6"/>
        <v>60</v>
      </c>
      <c r="S37" s="290">
        <f>SUM(R33:R43)</f>
        <v>750</v>
      </c>
      <c r="T37" s="290"/>
      <c r="U37" s="290"/>
      <c r="V37" s="290"/>
      <c r="W37" s="290"/>
      <c r="X37" s="290"/>
      <c r="Y37" s="290"/>
      <c r="Z37" s="290"/>
    </row>
    <row r="38" spans="1:26" ht="12.75" customHeight="1">
      <c r="A38" s="446">
        <f t="shared" si="5"/>
        <v>21</v>
      </c>
      <c r="B38" s="815">
        <v>20</v>
      </c>
      <c r="C38" s="852" t="s">
        <v>150</v>
      </c>
      <c r="D38" s="818"/>
      <c r="E38" s="454" t="s">
        <v>140</v>
      </c>
      <c r="F38" s="455">
        <v>1</v>
      </c>
      <c r="G38" s="455">
        <v>1</v>
      </c>
      <c r="H38" s="455">
        <v>1</v>
      </c>
      <c r="I38" s="455">
        <v>1</v>
      </c>
      <c r="J38" s="455">
        <v>1</v>
      </c>
      <c r="K38" s="455">
        <v>1</v>
      </c>
      <c r="L38" s="455"/>
      <c r="M38" s="455"/>
      <c r="N38" s="455"/>
      <c r="O38" s="455"/>
      <c r="P38" s="329">
        <f t="shared" si="3"/>
        <v>3</v>
      </c>
      <c r="R38" s="487">
        <f t="shared" si="6"/>
        <v>90</v>
      </c>
      <c r="S38" s="290"/>
      <c r="T38" s="290">
        <f>SUM(R33:R43)</f>
        <v>750</v>
      </c>
      <c r="U38" s="290"/>
      <c r="V38" s="290"/>
      <c r="W38" s="290"/>
      <c r="X38" s="290"/>
      <c r="Y38" s="290"/>
      <c r="Z38" s="290"/>
    </row>
    <row r="39" spans="1:26" ht="12.75" customHeight="1">
      <c r="A39" s="446">
        <f t="shared" si="5"/>
        <v>0</v>
      </c>
      <c r="B39" s="809"/>
      <c r="C39" s="812"/>
      <c r="D39" s="819"/>
      <c r="E39" s="454" t="s">
        <v>272</v>
      </c>
      <c r="F39" s="455"/>
      <c r="G39" s="455"/>
      <c r="H39" s="455"/>
      <c r="I39" s="455"/>
      <c r="J39" s="455"/>
      <c r="K39" s="455"/>
      <c r="L39" s="332">
        <v>2</v>
      </c>
      <c r="M39" s="332">
        <v>2</v>
      </c>
      <c r="N39" s="455">
        <v>2</v>
      </c>
      <c r="O39" s="455"/>
      <c r="P39" s="329">
        <f t="shared" si="3"/>
        <v>3</v>
      </c>
      <c r="R39" s="487">
        <f t="shared" si="6"/>
        <v>90</v>
      </c>
      <c r="S39" s="290"/>
      <c r="T39" s="290"/>
      <c r="U39" s="290"/>
      <c r="V39" s="290"/>
      <c r="W39" s="290"/>
      <c r="X39" s="290"/>
      <c r="Y39" s="290"/>
      <c r="Z39" s="290"/>
    </row>
    <row r="40" spans="1:26" s="609" customFormat="1" ht="12.75" customHeight="1">
      <c r="A40" s="611"/>
      <c r="B40" s="610">
        <v>21</v>
      </c>
      <c r="C40" s="856" t="s">
        <v>330</v>
      </c>
      <c r="D40" s="857"/>
      <c r="E40" s="454" t="s">
        <v>272</v>
      </c>
      <c r="F40" s="455"/>
      <c r="G40" s="455"/>
      <c r="H40" s="455">
        <v>1</v>
      </c>
      <c r="I40" s="455">
        <v>1</v>
      </c>
      <c r="J40" s="455"/>
      <c r="K40" s="455"/>
      <c r="L40" s="332"/>
      <c r="M40" s="332"/>
      <c r="N40" s="455"/>
      <c r="O40" s="455"/>
      <c r="P40" s="329">
        <f t="shared" si="3"/>
        <v>1</v>
      </c>
      <c r="R40" s="487"/>
      <c r="S40" s="290"/>
      <c r="T40" s="290"/>
      <c r="U40" s="290"/>
      <c r="V40" s="290"/>
      <c r="W40" s="290"/>
      <c r="X40" s="290"/>
      <c r="Y40" s="290"/>
      <c r="Z40" s="290"/>
    </row>
    <row r="41" spans="1:26" ht="12.75" customHeight="1">
      <c r="A41" s="446">
        <f t="shared" si="5"/>
        <v>36</v>
      </c>
      <c r="B41" s="443">
        <v>22</v>
      </c>
      <c r="C41" s="820" t="s">
        <v>151</v>
      </c>
      <c r="D41" s="797"/>
      <c r="E41" s="454" t="s">
        <v>140</v>
      </c>
      <c r="F41" s="455">
        <v>2</v>
      </c>
      <c r="G41" s="455">
        <v>2</v>
      </c>
      <c r="H41" s="455">
        <v>2</v>
      </c>
      <c r="I41" s="455">
        <v>2</v>
      </c>
      <c r="J41" s="455">
        <v>3</v>
      </c>
      <c r="K41" s="455">
        <v>3</v>
      </c>
      <c r="L41" s="455"/>
      <c r="M41" s="455"/>
      <c r="N41" s="455"/>
      <c r="O41" s="455"/>
      <c r="P41" s="329">
        <f t="shared" si="3"/>
        <v>7</v>
      </c>
      <c r="R41" s="487">
        <f t="shared" si="6"/>
        <v>210</v>
      </c>
      <c r="S41" s="290"/>
      <c r="T41" s="290"/>
      <c r="U41" s="290"/>
      <c r="V41" s="290"/>
      <c r="W41" s="290"/>
      <c r="X41" s="290"/>
      <c r="Y41" s="290"/>
      <c r="Z41" s="290"/>
    </row>
    <row r="42" spans="1:26" ht="12.75" customHeight="1">
      <c r="A42" s="446">
        <f t="shared" si="5"/>
        <v>34</v>
      </c>
      <c r="B42" s="443">
        <v>23</v>
      </c>
      <c r="C42" s="854" t="s">
        <v>152</v>
      </c>
      <c r="D42" s="797"/>
      <c r="E42" s="456" t="s">
        <v>140</v>
      </c>
      <c r="F42" s="457"/>
      <c r="G42" s="457"/>
      <c r="H42" s="457">
        <v>2</v>
      </c>
      <c r="I42" s="457">
        <v>2</v>
      </c>
      <c r="J42" s="457">
        <v>1</v>
      </c>
      <c r="K42" s="457">
        <v>1</v>
      </c>
      <c r="L42" s="458"/>
      <c r="M42" s="458"/>
      <c r="N42" s="458"/>
      <c r="O42" s="458"/>
      <c r="P42" s="337">
        <f t="shared" si="3"/>
        <v>3</v>
      </c>
      <c r="R42" s="487">
        <f t="shared" si="6"/>
        <v>90</v>
      </c>
      <c r="S42" s="290"/>
      <c r="T42" s="290"/>
      <c r="U42" s="290"/>
      <c r="V42" s="290"/>
      <c r="W42" s="290"/>
      <c r="X42" s="290"/>
      <c r="Y42" s="290"/>
      <c r="Z42" s="290"/>
    </row>
    <row r="43" spans="1:26" ht="12.75" customHeight="1">
      <c r="A43" s="446">
        <f t="shared" si="5"/>
        <v>40</v>
      </c>
      <c r="B43" s="443">
        <v>24</v>
      </c>
      <c r="C43" s="854" t="s">
        <v>274</v>
      </c>
      <c r="D43" s="797"/>
      <c r="E43" s="454" t="s">
        <v>272</v>
      </c>
      <c r="F43" s="455"/>
      <c r="G43" s="455"/>
      <c r="H43" s="455"/>
      <c r="I43" s="455"/>
      <c r="J43" s="455"/>
      <c r="K43" s="455"/>
      <c r="L43" s="455">
        <v>3</v>
      </c>
      <c r="M43" s="455">
        <v>3</v>
      </c>
      <c r="N43" s="455">
        <v>2</v>
      </c>
      <c r="O43" s="455"/>
      <c r="P43" s="329">
        <f t="shared" si="3"/>
        <v>4</v>
      </c>
      <c r="R43" s="487">
        <f t="shared" si="6"/>
        <v>120</v>
      </c>
      <c r="S43" s="290"/>
      <c r="T43" s="290"/>
      <c r="U43" s="290"/>
      <c r="V43" s="290"/>
      <c r="W43" s="290"/>
      <c r="X43" s="290"/>
      <c r="Y43" s="290"/>
      <c r="Z43" s="290"/>
    </row>
    <row r="44" spans="1:26" ht="12.75" customHeight="1">
      <c r="A44" s="290"/>
      <c r="B44" s="338" t="s">
        <v>91</v>
      </c>
      <c r="C44" s="339"/>
      <c r="D44" s="340"/>
      <c r="E44" s="340"/>
      <c r="F44" s="341">
        <f t="shared" ref="F44:O44" si="7">SUM(F33:F43)</f>
        <v>5</v>
      </c>
      <c r="G44" s="341">
        <f t="shared" si="7"/>
        <v>5</v>
      </c>
      <c r="H44" s="341">
        <f t="shared" si="7"/>
        <v>7</v>
      </c>
      <c r="I44" s="341">
        <f t="shared" si="7"/>
        <v>7</v>
      </c>
      <c r="J44" s="341">
        <f t="shared" si="7"/>
        <v>6</v>
      </c>
      <c r="K44" s="341">
        <f t="shared" si="7"/>
        <v>6</v>
      </c>
      <c r="L44" s="341">
        <f t="shared" si="7"/>
        <v>6</v>
      </c>
      <c r="M44" s="341">
        <f t="shared" si="7"/>
        <v>6</v>
      </c>
      <c r="N44" s="341">
        <f t="shared" si="7"/>
        <v>4</v>
      </c>
      <c r="O44" s="341">
        <f t="shared" si="7"/>
        <v>0</v>
      </c>
      <c r="P44" s="341">
        <f t="shared" si="3"/>
        <v>26</v>
      </c>
      <c r="R44" s="310"/>
      <c r="S44" s="290"/>
      <c r="T44" s="290"/>
      <c r="U44" s="290"/>
      <c r="V44" s="290"/>
      <c r="W44" s="290"/>
      <c r="X44" s="290"/>
      <c r="Y44" s="290"/>
      <c r="Z44" s="290"/>
    </row>
    <row r="45" spans="1:26" ht="12.75" customHeight="1">
      <c r="A45" s="446">
        <f t="shared" ref="A45:A51" si="8">LEN(C45)</f>
        <v>30</v>
      </c>
      <c r="B45" s="311">
        <v>25</v>
      </c>
      <c r="C45" s="820" t="s">
        <v>275</v>
      </c>
      <c r="D45" s="797"/>
      <c r="E45" s="454" t="s">
        <v>272</v>
      </c>
      <c r="F45" s="455"/>
      <c r="G45" s="455"/>
      <c r="H45" s="455"/>
      <c r="I45" s="455"/>
      <c r="J45" s="455"/>
      <c r="K45" s="455"/>
      <c r="L45" s="455">
        <v>1</v>
      </c>
      <c r="M45" s="455">
        <v>1</v>
      </c>
      <c r="N45" s="455">
        <v>3</v>
      </c>
      <c r="O45" s="455"/>
      <c r="P45" s="329">
        <f t="shared" si="3"/>
        <v>2.5</v>
      </c>
      <c r="R45" s="487">
        <f>SUM(P45*30)</f>
        <v>75</v>
      </c>
      <c r="S45" s="290"/>
      <c r="T45" s="290"/>
      <c r="U45" s="290"/>
      <c r="V45" s="290"/>
      <c r="W45" s="290"/>
      <c r="X45" s="290"/>
      <c r="Y45" s="290"/>
      <c r="Z45" s="290"/>
    </row>
    <row r="46" spans="1:26" s="629" customFormat="1" ht="12.75" customHeight="1">
      <c r="A46" s="630"/>
      <c r="B46" s="311">
        <v>26</v>
      </c>
      <c r="C46" s="776" t="s">
        <v>351</v>
      </c>
      <c r="D46" s="777"/>
      <c r="E46" s="77" t="s">
        <v>354</v>
      </c>
      <c r="F46" s="98"/>
      <c r="G46" s="98"/>
      <c r="H46" s="98"/>
      <c r="I46" s="98"/>
      <c r="J46" s="98"/>
      <c r="K46" s="98"/>
      <c r="L46" s="98"/>
      <c r="M46" s="98"/>
      <c r="N46" s="98"/>
      <c r="O46" s="638">
        <v>2</v>
      </c>
      <c r="P46" s="95">
        <f t="shared" si="3"/>
        <v>1</v>
      </c>
      <c r="R46" s="487"/>
      <c r="S46" s="290"/>
      <c r="T46" s="290"/>
      <c r="U46" s="290"/>
      <c r="V46" s="290"/>
      <c r="W46" s="290"/>
      <c r="X46" s="290"/>
      <c r="Y46" s="290"/>
      <c r="Z46" s="290"/>
    </row>
    <row r="47" spans="1:26" ht="12.75" customHeight="1">
      <c r="A47" s="446">
        <f t="shared" si="8"/>
        <v>42</v>
      </c>
      <c r="B47" s="311">
        <v>27</v>
      </c>
      <c r="C47" s="855" t="s">
        <v>346</v>
      </c>
      <c r="D47" s="770"/>
      <c r="E47" s="77" t="s">
        <v>354</v>
      </c>
      <c r="F47" s="98"/>
      <c r="G47" s="98"/>
      <c r="H47" s="98"/>
      <c r="I47" s="98"/>
      <c r="J47" s="98"/>
      <c r="K47" s="98"/>
      <c r="L47" s="98"/>
      <c r="M47" s="98"/>
      <c r="N47" s="98"/>
      <c r="O47" s="89">
        <v>5</v>
      </c>
      <c r="P47" s="95">
        <f t="shared" si="3"/>
        <v>2.5</v>
      </c>
      <c r="R47" s="445"/>
      <c r="S47" s="290"/>
      <c r="T47" s="290"/>
      <c r="U47" s="290"/>
      <c r="V47" s="290"/>
      <c r="W47" s="290"/>
      <c r="X47" s="290"/>
      <c r="Y47" s="290"/>
      <c r="Z47" s="290"/>
    </row>
    <row r="48" spans="1:26" ht="12.75" customHeight="1">
      <c r="A48" s="446">
        <f t="shared" si="8"/>
        <v>18</v>
      </c>
      <c r="B48" s="815">
        <v>28</v>
      </c>
      <c r="C48" s="852" t="s">
        <v>153</v>
      </c>
      <c r="D48" s="818"/>
      <c r="E48" s="454" t="s">
        <v>272</v>
      </c>
      <c r="F48" s="455">
        <v>1</v>
      </c>
      <c r="G48" s="455">
        <v>1</v>
      </c>
      <c r="H48" s="455">
        <v>1</v>
      </c>
      <c r="I48" s="455">
        <v>1</v>
      </c>
      <c r="J48" s="455">
        <v>1</v>
      </c>
      <c r="K48" s="455">
        <v>1</v>
      </c>
      <c r="L48" s="455">
        <v>6</v>
      </c>
      <c r="M48" s="455">
        <v>6</v>
      </c>
      <c r="N48" s="455"/>
      <c r="O48" s="455"/>
      <c r="P48" s="329">
        <f t="shared" si="3"/>
        <v>9</v>
      </c>
      <c r="R48" s="487">
        <f>SUM(P48*30)</f>
        <v>270</v>
      </c>
      <c r="S48" s="290">
        <f>SUM(R45:R49)</f>
        <v>795</v>
      </c>
      <c r="T48" s="290" t="e">
        <f>SUM(R45,#REF!,R48,R49)</f>
        <v>#REF!</v>
      </c>
      <c r="U48" s="290"/>
      <c r="V48" s="290"/>
      <c r="W48" s="290"/>
      <c r="X48" s="290"/>
      <c r="Y48" s="290"/>
      <c r="Z48" s="290"/>
    </row>
    <row r="49" spans="1:26" ht="12.75" customHeight="1">
      <c r="A49" s="446">
        <f t="shared" si="8"/>
        <v>0</v>
      </c>
      <c r="B49" s="809"/>
      <c r="C49" s="812"/>
      <c r="D49" s="819"/>
      <c r="E49" s="454" t="s">
        <v>140</v>
      </c>
      <c r="F49" s="455">
        <v>5</v>
      </c>
      <c r="G49" s="455">
        <v>5</v>
      </c>
      <c r="H49" s="455">
        <v>5</v>
      </c>
      <c r="I49" s="455">
        <v>5</v>
      </c>
      <c r="J49" s="455">
        <v>5</v>
      </c>
      <c r="K49" s="455">
        <v>5</v>
      </c>
      <c r="L49" s="455"/>
      <c r="M49" s="455"/>
      <c r="N49" s="455"/>
      <c r="O49" s="455"/>
      <c r="P49" s="329">
        <f t="shared" si="3"/>
        <v>15</v>
      </c>
      <c r="R49" s="487">
        <f>SUM(P49*30)</f>
        <v>450</v>
      </c>
      <c r="S49" s="290"/>
      <c r="T49" s="290"/>
      <c r="U49" s="290"/>
      <c r="V49" s="290"/>
      <c r="W49" s="290"/>
      <c r="X49" s="290"/>
      <c r="Y49" s="290"/>
      <c r="Z49" s="290"/>
    </row>
    <row r="50" spans="1:26" ht="12.75" customHeight="1">
      <c r="A50" s="446">
        <f t="shared" si="8"/>
        <v>17</v>
      </c>
      <c r="B50" s="815">
        <v>29</v>
      </c>
      <c r="C50" s="853" t="s">
        <v>248</v>
      </c>
      <c r="D50" s="818"/>
      <c r="E50" s="459" t="s">
        <v>140</v>
      </c>
      <c r="F50" s="460"/>
      <c r="G50" s="460"/>
      <c r="H50" s="460"/>
      <c r="I50" s="460"/>
      <c r="J50" s="460"/>
      <c r="K50" s="460" t="s">
        <v>98</v>
      </c>
      <c r="L50" s="460"/>
      <c r="M50" s="460"/>
      <c r="N50" s="460"/>
      <c r="O50" s="460"/>
      <c r="P50" s="329">
        <f t="shared" si="3"/>
        <v>0</v>
      </c>
      <c r="Q50" s="310"/>
      <c r="S50" s="290"/>
      <c r="T50" s="290"/>
      <c r="U50" s="290"/>
      <c r="V50" s="290"/>
      <c r="W50" s="290"/>
      <c r="X50" s="290"/>
      <c r="Y50" s="290"/>
      <c r="Z50" s="290"/>
    </row>
    <row r="51" spans="1:26" ht="12.75" customHeight="1">
      <c r="A51" s="446">
        <f t="shared" si="8"/>
        <v>0</v>
      </c>
      <c r="B51" s="809"/>
      <c r="C51" s="812"/>
      <c r="D51" s="819"/>
      <c r="E51" s="459" t="s">
        <v>272</v>
      </c>
      <c r="F51" s="460"/>
      <c r="G51" s="460"/>
      <c r="H51" s="460"/>
      <c r="I51" s="460"/>
      <c r="J51" s="460"/>
      <c r="K51" s="460"/>
      <c r="L51" s="460"/>
      <c r="M51" s="460" t="s">
        <v>98</v>
      </c>
      <c r="N51" s="460"/>
      <c r="O51" s="460"/>
      <c r="P51" s="329">
        <f t="shared" si="3"/>
        <v>0</v>
      </c>
      <c r="Q51" s="310"/>
      <c r="R51" s="290"/>
      <c r="S51" s="290"/>
      <c r="T51" s="290"/>
      <c r="U51" s="290"/>
      <c r="V51" s="290"/>
      <c r="W51" s="290"/>
      <c r="X51" s="290"/>
      <c r="Y51" s="290"/>
      <c r="Z51" s="290"/>
    </row>
    <row r="52" spans="1:26" ht="12.75" customHeight="1">
      <c r="A52" s="290"/>
      <c r="B52" s="344" t="s">
        <v>99</v>
      </c>
      <c r="C52" s="345"/>
      <c r="D52" s="346"/>
      <c r="E52" s="346"/>
      <c r="F52" s="347">
        <f t="shared" ref="F52:O52" si="9">SUM(F45:F51)</f>
        <v>6</v>
      </c>
      <c r="G52" s="347">
        <f t="shared" si="9"/>
        <v>6</v>
      </c>
      <c r="H52" s="347">
        <f t="shared" si="9"/>
        <v>6</v>
      </c>
      <c r="I52" s="347">
        <f t="shared" si="9"/>
        <v>6</v>
      </c>
      <c r="J52" s="347">
        <f t="shared" si="9"/>
        <v>6</v>
      </c>
      <c r="K52" s="347">
        <f t="shared" si="9"/>
        <v>6</v>
      </c>
      <c r="L52" s="347">
        <f t="shared" si="9"/>
        <v>7</v>
      </c>
      <c r="M52" s="347">
        <f t="shared" si="9"/>
        <v>7</v>
      </c>
      <c r="N52" s="347">
        <f t="shared" si="9"/>
        <v>3</v>
      </c>
      <c r="O52" s="347">
        <f t="shared" si="9"/>
        <v>7</v>
      </c>
      <c r="P52" s="341">
        <f t="shared" si="3"/>
        <v>30</v>
      </c>
      <c r="Q52" s="310"/>
      <c r="R52" s="290"/>
      <c r="S52" s="290"/>
      <c r="T52" s="290"/>
      <c r="U52" s="290"/>
      <c r="V52" s="290"/>
      <c r="W52" s="290"/>
      <c r="X52" s="290"/>
      <c r="Y52" s="290"/>
      <c r="Z52" s="290"/>
    </row>
    <row r="53" spans="1:26" ht="12.75" customHeight="1">
      <c r="A53" s="290"/>
      <c r="B53" s="348" t="s">
        <v>107</v>
      </c>
      <c r="C53" s="349"/>
      <c r="D53" s="350"/>
      <c r="E53" s="351"/>
      <c r="F53" s="352">
        <f t="shared" ref="F53:O53" si="10">SUM(F52,F44)</f>
        <v>11</v>
      </c>
      <c r="G53" s="352">
        <f t="shared" si="10"/>
        <v>11</v>
      </c>
      <c r="H53" s="352">
        <f t="shared" si="10"/>
        <v>13</v>
      </c>
      <c r="I53" s="352">
        <f t="shared" si="10"/>
        <v>13</v>
      </c>
      <c r="J53" s="352">
        <f t="shared" si="10"/>
        <v>12</v>
      </c>
      <c r="K53" s="352">
        <f t="shared" si="10"/>
        <v>12</v>
      </c>
      <c r="L53" s="352">
        <f t="shared" si="10"/>
        <v>13</v>
      </c>
      <c r="M53" s="352">
        <f t="shared" si="10"/>
        <v>13</v>
      </c>
      <c r="N53" s="352">
        <f t="shared" si="10"/>
        <v>7</v>
      </c>
      <c r="O53" s="352">
        <f t="shared" si="10"/>
        <v>7</v>
      </c>
      <c r="P53" s="353">
        <f t="shared" si="3"/>
        <v>56</v>
      </c>
      <c r="Q53" s="310"/>
      <c r="R53" s="290"/>
      <c r="S53" s="290"/>
      <c r="T53" s="290"/>
      <c r="U53" s="290"/>
      <c r="V53" s="290"/>
      <c r="W53" s="290"/>
      <c r="X53" s="290"/>
      <c r="Y53" s="290"/>
      <c r="Z53" s="290"/>
    </row>
    <row r="54" spans="1:26" ht="12.75" customHeight="1">
      <c r="A54" s="290"/>
      <c r="B54" s="851" t="s">
        <v>113</v>
      </c>
      <c r="C54" s="796"/>
      <c r="D54" s="796"/>
      <c r="E54" s="797"/>
      <c r="F54" s="354">
        <v>11</v>
      </c>
      <c r="G54" s="354">
        <v>11</v>
      </c>
      <c r="H54" s="354">
        <v>13</v>
      </c>
      <c r="I54" s="354">
        <v>13</v>
      </c>
      <c r="J54" s="354">
        <v>12</v>
      </c>
      <c r="K54" s="354">
        <v>12</v>
      </c>
      <c r="L54" s="354">
        <v>13</v>
      </c>
      <c r="M54" s="354">
        <v>13</v>
      </c>
      <c r="N54" s="352">
        <v>7</v>
      </c>
      <c r="O54" s="352">
        <v>7</v>
      </c>
      <c r="P54" s="353">
        <f>SUM(F54:M54)/2+N54</f>
        <v>56</v>
      </c>
      <c r="Q54" s="310"/>
      <c r="R54" s="290" t="s">
        <v>111</v>
      </c>
      <c r="S54" s="290"/>
      <c r="T54" s="290"/>
      <c r="U54" s="290"/>
      <c r="V54" s="290"/>
      <c r="W54" s="290"/>
      <c r="X54" s="290"/>
      <c r="Y54" s="290"/>
      <c r="Z54" s="290"/>
    </row>
    <row r="55" spans="1:26" ht="12.75" customHeight="1">
      <c r="A55" s="290"/>
      <c r="B55" s="805" t="s">
        <v>115</v>
      </c>
      <c r="C55" s="796"/>
      <c r="D55" s="796"/>
      <c r="E55" s="797"/>
      <c r="F55" s="355"/>
      <c r="G55" s="301"/>
      <c r="H55" s="301"/>
      <c r="I55" s="301"/>
      <c r="J55" s="301"/>
      <c r="K55" s="301" t="s">
        <v>140</v>
      </c>
      <c r="L55" s="301"/>
      <c r="M55" s="301"/>
      <c r="N55" s="301" t="s">
        <v>272</v>
      </c>
      <c r="O55" s="301"/>
      <c r="P55" s="314">
        <f>COUNTA(F55:O55)</f>
        <v>2</v>
      </c>
      <c r="Q55" s="310"/>
      <c r="R55" s="290"/>
      <c r="S55" s="290"/>
      <c r="T55" s="290"/>
      <c r="U55" s="290"/>
      <c r="V55" s="290"/>
      <c r="W55" s="290"/>
      <c r="X55" s="290"/>
      <c r="Y55" s="290"/>
      <c r="Z55" s="290"/>
    </row>
    <row r="56" spans="1:26" ht="28.5" customHeight="1">
      <c r="A56" s="290"/>
      <c r="B56" s="807" t="s">
        <v>59</v>
      </c>
      <c r="C56" s="796"/>
      <c r="D56" s="796"/>
      <c r="E56" s="797"/>
      <c r="F56" s="356">
        <f>F28+F53+F32</f>
        <v>36</v>
      </c>
      <c r="G56" s="356">
        <f t="shared" ref="G56:O56" si="11">G28+G53+G32</f>
        <v>36</v>
      </c>
      <c r="H56" s="356">
        <f t="shared" si="11"/>
        <v>36</v>
      </c>
      <c r="I56" s="356">
        <f t="shared" si="11"/>
        <v>36</v>
      </c>
      <c r="J56" s="356">
        <f t="shared" si="11"/>
        <v>35</v>
      </c>
      <c r="K56" s="356">
        <f t="shared" si="11"/>
        <v>35</v>
      </c>
      <c r="L56" s="356">
        <f t="shared" si="11"/>
        <v>34</v>
      </c>
      <c r="M56" s="356">
        <f t="shared" si="11"/>
        <v>34</v>
      </c>
      <c r="N56" s="356">
        <f t="shared" si="11"/>
        <v>26</v>
      </c>
      <c r="O56" s="356">
        <f t="shared" si="11"/>
        <v>26</v>
      </c>
      <c r="P56" s="358">
        <f>SUM(F56:O56)/2</f>
        <v>167</v>
      </c>
      <c r="Q56" s="310"/>
      <c r="R56" s="290"/>
      <c r="S56" s="290"/>
      <c r="T56" s="290"/>
      <c r="U56" s="290"/>
      <c r="V56" s="290"/>
      <c r="W56" s="290"/>
      <c r="X56" s="290"/>
      <c r="Y56" s="290"/>
      <c r="Z56" s="290"/>
    </row>
    <row r="57" spans="1:26" ht="25.5" customHeight="1">
      <c r="A57" s="290"/>
      <c r="B57" s="808"/>
      <c r="C57" s="735" t="s">
        <v>303</v>
      </c>
      <c r="D57" s="806" t="s">
        <v>117</v>
      </c>
      <c r="E57" s="797"/>
      <c r="F57" s="359">
        <v>1</v>
      </c>
      <c r="G57" s="359">
        <v>1</v>
      </c>
      <c r="H57" s="359">
        <v>1</v>
      </c>
      <c r="I57" s="359">
        <v>1</v>
      </c>
      <c r="J57" s="359"/>
      <c r="K57" s="359"/>
      <c r="L57" s="359"/>
      <c r="M57" s="359"/>
      <c r="N57" s="359">
        <v>2</v>
      </c>
      <c r="O57" s="359">
        <v>2</v>
      </c>
      <c r="P57" s="810">
        <f>SUM(F57:O58)/2</f>
        <v>4</v>
      </c>
      <c r="Q57" s="310"/>
      <c r="R57" s="290"/>
      <c r="S57" s="290"/>
      <c r="T57" s="290"/>
      <c r="U57" s="290"/>
      <c r="V57" s="290"/>
      <c r="W57" s="290"/>
      <c r="X57" s="290"/>
      <c r="Y57" s="290"/>
      <c r="Z57" s="290"/>
    </row>
    <row r="58" spans="1:26" s="613" customFormat="1" ht="18" customHeight="1">
      <c r="A58" s="290"/>
      <c r="B58" s="809"/>
      <c r="C58" s="736"/>
      <c r="D58" s="806" t="s">
        <v>39</v>
      </c>
      <c r="E58" s="797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809"/>
      <c r="Q58" s="310"/>
      <c r="R58" s="290"/>
      <c r="S58" s="290"/>
      <c r="T58" s="290"/>
      <c r="U58" s="290"/>
      <c r="V58" s="290"/>
      <c r="W58" s="290"/>
      <c r="X58" s="290"/>
      <c r="Y58" s="290"/>
      <c r="Z58" s="290"/>
    </row>
    <row r="59" spans="1:26" ht="12.75" customHeight="1">
      <c r="A59" s="290"/>
      <c r="B59" s="311">
        <v>1</v>
      </c>
      <c r="C59" s="798" t="s">
        <v>118</v>
      </c>
      <c r="D59" s="796"/>
      <c r="E59" s="797"/>
      <c r="F59" s="461">
        <v>2</v>
      </c>
      <c r="G59" s="461">
        <v>2</v>
      </c>
      <c r="H59" s="461">
        <v>2</v>
      </c>
      <c r="I59" s="461">
        <v>2</v>
      </c>
      <c r="J59" s="461">
        <v>2</v>
      </c>
      <c r="K59" s="461">
        <v>2</v>
      </c>
      <c r="L59" s="461">
        <v>2</v>
      </c>
      <c r="M59" s="461">
        <v>2</v>
      </c>
      <c r="N59" s="461">
        <v>2</v>
      </c>
      <c r="O59" s="461">
        <v>2</v>
      </c>
      <c r="P59" s="462" t="s">
        <v>139</v>
      </c>
      <c r="Q59" s="290"/>
      <c r="R59" s="290"/>
      <c r="S59" s="290"/>
      <c r="T59" s="290"/>
      <c r="U59" s="290"/>
      <c r="V59" s="290"/>
      <c r="W59" s="290"/>
      <c r="X59" s="290"/>
      <c r="Y59" s="290"/>
      <c r="Z59" s="290"/>
    </row>
    <row r="60" spans="1:26" ht="12.75" customHeight="1">
      <c r="A60" s="290"/>
      <c r="B60" s="311">
        <v>2</v>
      </c>
      <c r="C60" s="795" t="s">
        <v>120</v>
      </c>
      <c r="D60" s="796"/>
      <c r="E60" s="797"/>
      <c r="F60" s="461">
        <v>0.5</v>
      </c>
      <c r="G60" s="461"/>
      <c r="H60" s="461">
        <v>0.5</v>
      </c>
      <c r="I60" s="461"/>
      <c r="J60" s="461">
        <v>0.5</v>
      </c>
      <c r="K60" s="461"/>
      <c r="L60" s="461"/>
      <c r="M60" s="463"/>
      <c r="N60" s="463"/>
      <c r="O60" s="463"/>
      <c r="P60" s="462" t="s">
        <v>139</v>
      </c>
      <c r="Q60" s="290"/>
      <c r="R60" s="290"/>
      <c r="S60" s="290"/>
      <c r="T60" s="290"/>
      <c r="U60" s="290"/>
      <c r="V60" s="290"/>
      <c r="W60" s="290"/>
      <c r="X60" s="290"/>
      <c r="Y60" s="290"/>
      <c r="Z60" s="290"/>
    </row>
    <row r="61" spans="1:26" ht="12.75" customHeight="1">
      <c r="A61" s="290"/>
      <c r="B61" s="311">
        <v>3</v>
      </c>
      <c r="C61" s="795" t="s">
        <v>121</v>
      </c>
      <c r="D61" s="796"/>
      <c r="E61" s="797"/>
      <c r="F61" s="461"/>
      <c r="G61" s="461"/>
      <c r="H61" s="461"/>
      <c r="I61" s="461"/>
      <c r="J61" s="461"/>
      <c r="K61" s="461"/>
      <c r="L61" s="461"/>
      <c r="M61" s="463"/>
      <c r="N61" s="463"/>
      <c r="O61" s="463"/>
      <c r="P61" s="462" t="s">
        <v>139</v>
      </c>
      <c r="Q61" s="290"/>
      <c r="R61" s="290"/>
      <c r="S61" s="290"/>
      <c r="T61" s="290"/>
      <c r="U61" s="290"/>
      <c r="V61" s="290"/>
      <c r="W61" s="290"/>
      <c r="X61" s="290"/>
      <c r="Y61" s="290"/>
      <c r="Z61" s="290"/>
    </row>
    <row r="62" spans="1:26" ht="12.75" customHeight="1">
      <c r="A62" s="290"/>
      <c r="B62" s="311">
        <v>4</v>
      </c>
      <c r="C62" s="795" t="s">
        <v>122</v>
      </c>
      <c r="D62" s="796"/>
      <c r="E62" s="797"/>
      <c r="F62" s="461"/>
      <c r="G62" s="461"/>
      <c r="H62" s="461"/>
      <c r="I62" s="461"/>
      <c r="J62" s="461"/>
      <c r="K62" s="461"/>
      <c r="L62" s="461"/>
      <c r="M62" s="463"/>
      <c r="N62" s="463"/>
      <c r="O62" s="463"/>
      <c r="P62" s="462" t="s">
        <v>139</v>
      </c>
      <c r="Q62" s="290"/>
      <c r="R62" s="290"/>
      <c r="S62" s="290"/>
      <c r="T62" s="290"/>
      <c r="U62" s="290"/>
      <c r="V62" s="290"/>
      <c r="W62" s="290"/>
      <c r="X62" s="290"/>
      <c r="Y62" s="290"/>
      <c r="Z62" s="290"/>
    </row>
    <row r="63" spans="1:26" ht="12.75" customHeight="1">
      <c r="A63" s="290"/>
      <c r="B63" s="311">
        <v>5</v>
      </c>
      <c r="C63" s="795" t="s">
        <v>123</v>
      </c>
      <c r="D63" s="796"/>
      <c r="E63" s="797"/>
      <c r="F63" s="461"/>
      <c r="G63" s="461"/>
      <c r="H63" s="461"/>
      <c r="I63" s="461"/>
      <c r="J63" s="461"/>
      <c r="K63" s="461"/>
      <c r="L63" s="461"/>
      <c r="M63" s="463"/>
      <c r="N63" s="463"/>
      <c r="O63" s="463"/>
      <c r="P63" s="462" t="s">
        <v>139</v>
      </c>
      <c r="Q63" s="290"/>
      <c r="R63" s="290"/>
      <c r="S63" s="290"/>
      <c r="T63" s="290"/>
      <c r="U63" s="290"/>
      <c r="V63" s="290"/>
      <c r="W63" s="290"/>
      <c r="X63" s="290"/>
      <c r="Y63" s="290"/>
      <c r="Z63" s="290"/>
    </row>
    <row r="64" spans="1:26" ht="12.75" customHeight="1">
      <c r="A64" s="290"/>
      <c r="B64" s="311">
        <v>6</v>
      </c>
      <c r="C64" s="795" t="s">
        <v>124</v>
      </c>
      <c r="D64" s="796"/>
      <c r="E64" s="797"/>
      <c r="F64" s="461"/>
      <c r="G64" s="461"/>
      <c r="H64" s="461"/>
      <c r="I64" s="461"/>
      <c r="J64" s="461"/>
      <c r="K64" s="461"/>
      <c r="L64" s="461"/>
      <c r="M64" s="463"/>
      <c r="N64" s="463"/>
      <c r="O64" s="463"/>
      <c r="P64" s="462" t="s">
        <v>139</v>
      </c>
      <c r="Q64" s="290"/>
      <c r="R64" s="290"/>
      <c r="S64" s="290"/>
      <c r="T64" s="290"/>
      <c r="U64" s="290"/>
      <c r="V64" s="290"/>
      <c r="W64" s="290"/>
      <c r="X64" s="290"/>
      <c r="Y64" s="290"/>
      <c r="Z64" s="290"/>
    </row>
    <row r="65" spans="1:26" ht="12.75" customHeight="1">
      <c r="A65" s="290"/>
      <c r="B65" s="311">
        <v>7</v>
      </c>
      <c r="C65" s="795" t="s">
        <v>125</v>
      </c>
      <c r="D65" s="796"/>
      <c r="E65" s="797"/>
      <c r="F65" s="461"/>
      <c r="G65" s="461"/>
      <c r="H65" s="461"/>
      <c r="I65" s="461"/>
      <c r="J65" s="461"/>
      <c r="K65" s="461"/>
      <c r="L65" s="461"/>
      <c r="M65" s="463"/>
      <c r="N65" s="463"/>
      <c r="O65" s="463"/>
      <c r="P65" s="462" t="s">
        <v>139</v>
      </c>
      <c r="Q65" s="290"/>
      <c r="R65" s="290"/>
      <c r="S65" s="290"/>
      <c r="T65" s="290"/>
      <c r="U65" s="290"/>
      <c r="V65" s="290"/>
      <c r="W65" s="290"/>
      <c r="X65" s="290"/>
      <c r="Y65" s="290"/>
      <c r="Z65" s="290"/>
    </row>
    <row r="66" spans="1:26" ht="12.75" customHeight="1">
      <c r="A66" s="290"/>
      <c r="B66" s="311">
        <v>8</v>
      </c>
      <c r="C66" s="795" t="s">
        <v>126</v>
      </c>
      <c r="D66" s="796"/>
      <c r="E66" s="797"/>
      <c r="F66" s="461"/>
      <c r="G66" s="461"/>
      <c r="H66" s="461"/>
      <c r="I66" s="461"/>
      <c r="J66" s="461"/>
      <c r="K66" s="461"/>
      <c r="L66" s="461"/>
      <c r="M66" s="463"/>
      <c r="N66" s="463"/>
      <c r="O66" s="463"/>
      <c r="P66" s="462" t="s">
        <v>139</v>
      </c>
      <c r="Q66" s="290"/>
      <c r="R66" s="290"/>
      <c r="S66" s="290"/>
      <c r="T66" s="290"/>
      <c r="U66" s="290"/>
      <c r="V66" s="290"/>
      <c r="W66" s="290"/>
      <c r="X66" s="290"/>
      <c r="Y66" s="290"/>
      <c r="Z66" s="290"/>
    </row>
    <row r="67" spans="1:26" ht="12.75" customHeight="1">
      <c r="A67" s="290"/>
      <c r="B67" s="311">
        <v>9</v>
      </c>
      <c r="C67" s="795" t="s">
        <v>127</v>
      </c>
      <c r="D67" s="796"/>
      <c r="E67" s="797"/>
      <c r="F67" s="461" t="s">
        <v>128</v>
      </c>
      <c r="G67" s="461"/>
      <c r="H67" s="461"/>
      <c r="I67" s="461"/>
      <c r="J67" s="461"/>
      <c r="K67" s="461"/>
      <c r="L67" s="461"/>
      <c r="M67" s="463"/>
      <c r="N67" s="463"/>
      <c r="O67" s="463" t="s">
        <v>128</v>
      </c>
      <c r="P67" s="462" t="s">
        <v>139</v>
      </c>
      <c r="Q67" s="290"/>
      <c r="R67" s="290"/>
      <c r="S67" s="290"/>
      <c r="T67" s="290"/>
      <c r="U67" s="290"/>
      <c r="V67" s="290"/>
      <c r="W67" s="290"/>
      <c r="X67" s="290"/>
      <c r="Y67" s="290"/>
      <c r="Z67" s="290"/>
    </row>
    <row r="68" spans="1:26" ht="12.75" customHeight="1">
      <c r="A68" s="290"/>
      <c r="B68" s="311">
        <v>10</v>
      </c>
      <c r="C68" s="795" t="s">
        <v>130</v>
      </c>
      <c r="D68" s="796"/>
      <c r="E68" s="797"/>
      <c r="F68" s="461"/>
      <c r="G68" s="461"/>
      <c r="H68" s="461"/>
      <c r="I68" s="461"/>
      <c r="J68" s="461"/>
      <c r="K68" s="461"/>
      <c r="L68" s="461"/>
      <c r="M68" s="463"/>
      <c r="N68" s="463"/>
      <c r="O68" s="463"/>
      <c r="P68" s="462" t="s">
        <v>139</v>
      </c>
      <c r="Q68" s="290"/>
      <c r="R68" s="290"/>
      <c r="S68" s="290"/>
      <c r="T68" s="290"/>
      <c r="U68" s="290"/>
      <c r="V68" s="290"/>
      <c r="W68" s="290"/>
      <c r="X68" s="290"/>
      <c r="Y68" s="290"/>
      <c r="Z68" s="290"/>
    </row>
    <row r="69" spans="1:26" ht="12.75" customHeight="1">
      <c r="A69" s="362"/>
      <c r="B69" s="799" t="s">
        <v>131</v>
      </c>
      <c r="C69" s="796"/>
      <c r="D69" s="796"/>
      <c r="E69" s="797"/>
      <c r="F69" s="356">
        <f t="shared" ref="F69:O69" si="12">SUM(F57:F68)</f>
        <v>3.5</v>
      </c>
      <c r="G69" s="356">
        <f t="shared" si="12"/>
        <v>3</v>
      </c>
      <c r="H69" s="356">
        <f t="shared" si="12"/>
        <v>3.5</v>
      </c>
      <c r="I69" s="356">
        <f t="shared" si="12"/>
        <v>3</v>
      </c>
      <c r="J69" s="356">
        <f t="shared" si="12"/>
        <v>2.5</v>
      </c>
      <c r="K69" s="356">
        <f t="shared" si="12"/>
        <v>2</v>
      </c>
      <c r="L69" s="356">
        <f t="shared" si="12"/>
        <v>2</v>
      </c>
      <c r="M69" s="356">
        <f t="shared" si="12"/>
        <v>2</v>
      </c>
      <c r="N69" s="356">
        <f t="shared" si="12"/>
        <v>4</v>
      </c>
      <c r="O69" s="356">
        <f t="shared" si="12"/>
        <v>4</v>
      </c>
      <c r="P69" s="357">
        <f>SUM(F69:O69)</f>
        <v>29.5</v>
      </c>
      <c r="Q69" s="362"/>
      <c r="R69" s="362"/>
      <c r="S69" s="362"/>
      <c r="T69" s="362"/>
      <c r="U69" s="362"/>
      <c r="V69" s="362"/>
      <c r="W69" s="362"/>
      <c r="X69" s="362"/>
      <c r="Y69" s="362"/>
      <c r="Z69" s="290"/>
    </row>
    <row r="70" spans="1:26" ht="12.75" customHeight="1">
      <c r="A70" s="362"/>
      <c r="B70" s="464"/>
      <c r="C70" s="800" t="s">
        <v>228</v>
      </c>
      <c r="D70" s="801"/>
      <c r="E70" s="465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466"/>
      <c r="Q70" s="362"/>
      <c r="R70" s="362"/>
      <c r="S70" s="362"/>
      <c r="T70" s="362"/>
      <c r="U70" s="362"/>
      <c r="V70" s="362"/>
      <c r="W70" s="362"/>
      <c r="X70" s="362"/>
      <c r="Y70" s="362"/>
      <c r="Z70" s="290"/>
    </row>
    <row r="71" spans="1:26" ht="12.75" customHeight="1">
      <c r="A71" s="362"/>
      <c r="B71" s="464"/>
      <c r="C71" s="362" t="s">
        <v>77</v>
      </c>
      <c r="D71" s="362"/>
      <c r="E71" s="362"/>
      <c r="F71" s="362"/>
      <c r="G71" s="362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290"/>
    </row>
    <row r="72" spans="1:26" ht="12.75" customHeight="1">
      <c r="A72" s="290"/>
      <c r="B72" s="290"/>
      <c r="C72" s="290" t="s">
        <v>136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</row>
    <row r="73" spans="1:26" ht="12.75" customHeight="1">
      <c r="A73" s="290"/>
      <c r="B73" s="290"/>
      <c r="C73" s="290"/>
      <c r="D73" s="290"/>
      <c r="E73" s="290"/>
      <c r="F73" s="802" t="s">
        <v>78</v>
      </c>
      <c r="G73" s="796"/>
      <c r="H73" s="796"/>
      <c r="I73" s="796"/>
      <c r="J73" s="796"/>
      <c r="K73" s="796"/>
      <c r="L73" s="796"/>
      <c r="M73" s="796"/>
      <c r="N73" s="796"/>
      <c r="O73" s="797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</row>
    <row r="74" spans="1:26" ht="12.75" customHeight="1">
      <c r="A74" s="290"/>
      <c r="B74" s="290"/>
      <c r="C74" s="290"/>
      <c r="D74" s="290"/>
      <c r="E74" s="290"/>
      <c r="F74" s="803">
        <v>36</v>
      </c>
      <c r="G74" s="850"/>
      <c r="H74" s="803">
        <v>36</v>
      </c>
      <c r="I74" s="850"/>
      <c r="J74" s="803">
        <v>35</v>
      </c>
      <c r="K74" s="850"/>
      <c r="L74" s="803">
        <v>34</v>
      </c>
      <c r="M74" s="850"/>
      <c r="N74" s="803">
        <v>26</v>
      </c>
      <c r="O74" s="85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</row>
    <row r="75" spans="1:26" ht="12.75" customHeight="1">
      <c r="A75" s="290"/>
      <c r="B75" s="290"/>
      <c r="C75" s="290"/>
      <c r="D75" s="290"/>
      <c r="E75" s="29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</row>
    <row r="76" spans="1:26" ht="12.75" customHeight="1">
      <c r="A76" s="290"/>
      <c r="B76" s="290"/>
      <c r="C76" s="293"/>
      <c r="D76" s="293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</row>
    <row r="77" spans="1:26" ht="12.75" customHeight="1">
      <c r="A77" s="290"/>
      <c r="B77" s="290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</row>
    <row r="78" spans="1:26" ht="12.75" customHeight="1">
      <c r="A78" s="290"/>
      <c r="B78" s="290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</row>
    <row r="79" spans="1:26" ht="12.75" customHeight="1">
      <c r="A79" s="290"/>
      <c r="B79" s="290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</row>
    <row r="80" spans="1:26" ht="12.75" customHeight="1">
      <c r="A80" s="290"/>
      <c r="B80" s="290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</row>
    <row r="81" spans="1:26" ht="12.75" customHeight="1">
      <c r="A81" s="290"/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</row>
    <row r="82" spans="1:26" ht="12.75" customHeight="1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</row>
    <row r="83" spans="1:26" ht="12.75" customHeight="1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</row>
    <row r="84" spans="1:26" ht="12.75" customHeight="1">
      <c r="A84" s="290"/>
      <c r="B84" s="290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</row>
    <row r="85" spans="1:26" ht="12.75" customHeight="1">
      <c r="A85" s="290"/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</row>
    <row r="86" spans="1:26" ht="12.75" customHeight="1">
      <c r="A86" s="290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</row>
    <row r="87" spans="1:26" ht="12.75" customHeight="1">
      <c r="A87" s="290"/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</row>
    <row r="88" spans="1:26" ht="12.75" customHeight="1">
      <c r="A88" s="290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</row>
    <row r="89" spans="1:26" ht="12.75" customHeight="1">
      <c r="A89" s="290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</row>
    <row r="90" spans="1:26" ht="12.75" customHeight="1">
      <c r="A90" s="290"/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</row>
    <row r="91" spans="1:26" ht="12.75" customHeight="1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</row>
    <row r="92" spans="1:26" ht="12.75" customHeight="1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</row>
    <row r="93" spans="1:26" ht="12.75" customHeight="1">
      <c r="A93" s="290"/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</row>
    <row r="94" spans="1:26" ht="12.75" customHeight="1">
      <c r="A94" s="290"/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</row>
    <row r="95" spans="1:26" ht="12.75" customHeight="1">
      <c r="A95" s="290"/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</row>
    <row r="96" spans="1:26" ht="12.75" customHeight="1">
      <c r="A96" s="290"/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</row>
    <row r="97" spans="1:26" ht="12.75" customHeight="1">
      <c r="A97" s="290"/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</row>
    <row r="98" spans="1:26" ht="12.75" customHeight="1">
      <c r="A98" s="290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</row>
    <row r="99" spans="1:26" ht="12.75" customHeight="1">
      <c r="A99" s="290"/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</row>
    <row r="100" spans="1:26" ht="12.75" customHeight="1">
      <c r="A100" s="290"/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</row>
    <row r="101" spans="1:26" ht="12.75" customHeight="1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</row>
    <row r="102" spans="1:26" ht="12.75" customHeight="1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290"/>
      <c r="Y102" s="290"/>
      <c r="Z102" s="290"/>
    </row>
    <row r="103" spans="1:26" ht="12.75" customHeight="1">
      <c r="A103" s="290"/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</row>
    <row r="104" spans="1:26" ht="12.75" customHeight="1">
      <c r="A104" s="290"/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</row>
    <row r="105" spans="1:26" ht="12.75" customHeight="1">
      <c r="A105" s="290"/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</row>
    <row r="106" spans="1:26" ht="12.75" customHeight="1">
      <c r="A106" s="290"/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</row>
    <row r="107" spans="1:26" ht="12.75" customHeight="1">
      <c r="A107" s="290"/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  <c r="X107" s="290"/>
      <c r="Y107" s="290"/>
      <c r="Z107" s="290"/>
    </row>
    <row r="108" spans="1:26" ht="12.75" customHeight="1">
      <c r="A108" s="290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  <c r="X108" s="290"/>
      <c r="Y108" s="290"/>
      <c r="Z108" s="290"/>
    </row>
    <row r="109" spans="1:26" ht="12.75" customHeight="1">
      <c r="A109" s="290"/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0"/>
    </row>
    <row r="110" spans="1:26" ht="12.75" customHeight="1">
      <c r="A110" s="290"/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0"/>
    </row>
    <row r="111" spans="1:26" ht="12.75" customHeight="1">
      <c r="A111" s="290"/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</row>
    <row r="112" spans="1:26" ht="12.75" customHeight="1">
      <c r="A112" s="290"/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</row>
    <row r="113" spans="1:26" ht="12.75" customHeight="1">
      <c r="A113" s="290"/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290"/>
      <c r="Y113" s="290"/>
      <c r="Z113" s="290"/>
    </row>
    <row r="114" spans="1:26" ht="12.75" customHeight="1">
      <c r="A114" s="290"/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  <c r="X114" s="290"/>
      <c r="Y114" s="290"/>
      <c r="Z114" s="290"/>
    </row>
    <row r="115" spans="1:26" ht="12.75" customHeight="1">
      <c r="A115" s="290"/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  <c r="X115" s="290"/>
      <c r="Y115" s="290"/>
      <c r="Z115" s="290"/>
    </row>
    <row r="116" spans="1:26" ht="12.75" customHeight="1">
      <c r="A116" s="290"/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  <c r="X116" s="290"/>
      <c r="Y116" s="290"/>
      <c r="Z116" s="290"/>
    </row>
    <row r="117" spans="1:26" ht="12.75" customHeight="1">
      <c r="A117" s="290"/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  <c r="X117" s="290"/>
      <c r="Y117" s="290"/>
      <c r="Z117" s="290"/>
    </row>
    <row r="118" spans="1:26" ht="12.75" customHeight="1">
      <c r="A118" s="290"/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</row>
    <row r="119" spans="1:26" ht="12.75" customHeight="1">
      <c r="A119" s="290"/>
      <c r="B119" s="290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290"/>
      <c r="V119" s="290"/>
      <c r="W119" s="290"/>
      <c r="X119" s="290"/>
      <c r="Y119" s="290"/>
      <c r="Z119" s="290"/>
    </row>
    <row r="120" spans="1:26" ht="12.75" customHeight="1">
      <c r="A120" s="290"/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  <c r="X120" s="290"/>
      <c r="Y120" s="290"/>
      <c r="Z120" s="290"/>
    </row>
    <row r="121" spans="1:26" ht="12.75" customHeight="1">
      <c r="A121" s="290"/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</row>
    <row r="122" spans="1:26" ht="12.75" customHeight="1">
      <c r="A122" s="290"/>
      <c r="B122" s="290"/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0"/>
      <c r="X122" s="290"/>
      <c r="Y122" s="290"/>
      <c r="Z122" s="290"/>
    </row>
    <row r="123" spans="1:26" ht="12.75" customHeight="1">
      <c r="A123" s="290"/>
      <c r="B123" s="290"/>
      <c r="C123" s="290"/>
      <c r="D123" s="290"/>
      <c r="E123" s="290"/>
      <c r="F123" s="290"/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  <c r="X123" s="290"/>
      <c r="Y123" s="290"/>
      <c r="Z123" s="290"/>
    </row>
    <row r="124" spans="1:26" ht="12.75" customHeight="1">
      <c r="A124" s="290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290"/>
      <c r="X124" s="290"/>
      <c r="Y124" s="290"/>
      <c r="Z124" s="290"/>
    </row>
    <row r="125" spans="1:26" ht="12.75" customHeight="1">
      <c r="A125" s="290"/>
      <c r="B125" s="290"/>
      <c r="C125" s="290"/>
      <c r="D125" s="290"/>
      <c r="E125" s="290"/>
      <c r="F125" s="290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290"/>
      <c r="Z125" s="290"/>
    </row>
    <row r="126" spans="1:26" ht="12.75" customHeight="1">
      <c r="A126" s="290"/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</row>
    <row r="127" spans="1:26" ht="12.75" customHeight="1">
      <c r="A127" s="290"/>
      <c r="B127" s="290"/>
      <c r="C127" s="290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  <c r="X127" s="290"/>
      <c r="Y127" s="290"/>
      <c r="Z127" s="290"/>
    </row>
    <row r="128" spans="1:26" ht="12.75" customHeight="1">
      <c r="A128" s="290"/>
      <c r="B128" s="290"/>
      <c r="C128" s="290"/>
      <c r="D128" s="290"/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0"/>
      <c r="Z128" s="290"/>
    </row>
    <row r="129" spans="1:26" ht="12.75" customHeight="1">
      <c r="A129" s="290"/>
      <c r="B129" s="290"/>
      <c r="C129" s="290"/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  <c r="X129" s="290"/>
      <c r="Y129" s="290"/>
      <c r="Z129" s="290"/>
    </row>
    <row r="130" spans="1:26" ht="12.75" customHeight="1">
      <c r="A130" s="290"/>
      <c r="B130" s="290"/>
      <c r="C130" s="290"/>
      <c r="D130" s="290"/>
      <c r="E130" s="290"/>
      <c r="F130" s="290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  <c r="X130" s="290"/>
      <c r="Y130" s="290"/>
      <c r="Z130" s="290"/>
    </row>
    <row r="131" spans="1:26" ht="12.75" customHeight="1">
      <c r="A131" s="290"/>
      <c r="B131" s="290"/>
      <c r="C131" s="290"/>
      <c r="D131" s="290"/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  <c r="X131" s="290"/>
      <c r="Y131" s="290"/>
      <c r="Z131" s="290"/>
    </row>
    <row r="132" spans="1:26" ht="12.75" customHeight="1">
      <c r="A132" s="290"/>
      <c r="B132" s="290"/>
      <c r="C132" s="290"/>
      <c r="D132" s="290"/>
      <c r="E132" s="290"/>
      <c r="F132" s="290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  <c r="X132" s="290"/>
      <c r="Y132" s="290"/>
      <c r="Z132" s="290"/>
    </row>
    <row r="133" spans="1:26" ht="12.75" customHeight="1">
      <c r="A133" s="290"/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</row>
    <row r="134" spans="1:26" ht="12.75" customHeight="1">
      <c r="A134" s="290"/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</row>
    <row r="135" spans="1:26" ht="12.75" customHeight="1">
      <c r="A135" s="290"/>
      <c r="B135" s="290"/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</row>
    <row r="136" spans="1:26" ht="12.75" customHeight="1">
      <c r="A136" s="290"/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90"/>
      <c r="Y136" s="290"/>
      <c r="Z136" s="290"/>
    </row>
    <row r="137" spans="1:26" ht="12.75" customHeight="1">
      <c r="A137" s="290"/>
      <c r="B137" s="290"/>
      <c r="C137" s="290"/>
      <c r="D137" s="290"/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  <c r="X137" s="290"/>
      <c r="Y137" s="290"/>
      <c r="Z137" s="290"/>
    </row>
    <row r="138" spans="1:26" ht="12.75" customHeight="1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</row>
    <row r="139" spans="1:26" ht="12.75" customHeight="1">
      <c r="A139" s="290"/>
      <c r="B139" s="290"/>
      <c r="C139" s="290"/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290"/>
      <c r="Y139" s="290"/>
      <c r="Z139" s="290"/>
    </row>
    <row r="140" spans="1:26" ht="12.75" customHeight="1">
      <c r="A140" s="290"/>
      <c r="B140" s="290"/>
      <c r="C140" s="290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  <c r="X140" s="290"/>
      <c r="Y140" s="290"/>
      <c r="Z140" s="290"/>
    </row>
    <row r="141" spans="1:26" ht="12.75" customHeight="1">
      <c r="A141" s="290"/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  <c r="X141" s="290"/>
      <c r="Y141" s="290"/>
      <c r="Z141" s="290"/>
    </row>
    <row r="142" spans="1:26" ht="12.75" customHeight="1">
      <c r="A142" s="290"/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290"/>
      <c r="U142" s="290"/>
      <c r="V142" s="290"/>
      <c r="W142" s="290"/>
      <c r="X142" s="290"/>
      <c r="Y142" s="290"/>
      <c r="Z142" s="290"/>
    </row>
    <row r="143" spans="1:26" ht="12.75" customHeight="1">
      <c r="A143" s="290"/>
      <c r="B143" s="290"/>
      <c r="C143" s="290"/>
      <c r="D143" s="290"/>
      <c r="E143" s="290"/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  <c r="X143" s="290"/>
      <c r="Y143" s="290"/>
      <c r="Z143" s="290"/>
    </row>
    <row r="144" spans="1:26" ht="12.75" customHeight="1">
      <c r="A144" s="290"/>
      <c r="B144" s="290"/>
      <c r="C144" s="290"/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  <c r="X144" s="290"/>
      <c r="Y144" s="290"/>
      <c r="Z144" s="290"/>
    </row>
    <row r="145" spans="1:26" ht="12.75" customHeight="1">
      <c r="A145" s="290"/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</row>
    <row r="146" spans="1:26" ht="12.75" customHeight="1">
      <c r="A146" s="290"/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</row>
    <row r="147" spans="1:26" ht="12.75" customHeight="1">
      <c r="A147" s="290"/>
      <c r="B147" s="290"/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</row>
    <row r="148" spans="1:26" ht="12.75" customHeight="1">
      <c r="A148" s="290"/>
      <c r="B148" s="290"/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</row>
    <row r="149" spans="1:26" ht="12.75" customHeight="1">
      <c r="A149" s="290"/>
      <c r="B149" s="290"/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</row>
    <row r="150" spans="1:26" ht="12.75" customHeight="1">
      <c r="A150" s="290"/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</row>
    <row r="151" spans="1:26" ht="12.75" customHeight="1">
      <c r="A151" s="290"/>
      <c r="B151" s="290"/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</row>
    <row r="152" spans="1:26" ht="12.75" customHeight="1">
      <c r="A152" s="290"/>
      <c r="B152" s="290"/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</row>
    <row r="153" spans="1:26" ht="12.75" customHeight="1">
      <c r="A153" s="290"/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</row>
    <row r="154" spans="1:26" ht="12.75" customHeight="1">
      <c r="A154" s="290"/>
      <c r="B154" s="290"/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</row>
    <row r="155" spans="1:26" ht="12.75" customHeight="1">
      <c r="A155" s="290"/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</row>
    <row r="156" spans="1:26" ht="12.75" customHeight="1">
      <c r="A156" s="290"/>
      <c r="B156" s="290"/>
      <c r="C156" s="290"/>
      <c r="D156" s="290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</row>
    <row r="157" spans="1:26" ht="12.75" customHeight="1">
      <c r="A157" s="290"/>
      <c r="B157" s="290"/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</row>
    <row r="158" spans="1:26" ht="12.75" customHeight="1">
      <c r="A158" s="290"/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</row>
    <row r="159" spans="1:26" ht="12.75" customHeight="1">
      <c r="A159" s="290"/>
      <c r="B159" s="290"/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</row>
    <row r="160" spans="1:26" ht="12.75" customHeight="1">
      <c r="A160" s="290"/>
      <c r="B160" s="290"/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</row>
    <row r="161" spans="1:26" ht="12.75" customHeight="1">
      <c r="A161" s="290"/>
      <c r="B161" s="290"/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</row>
    <row r="162" spans="1:26" ht="12.75" customHeight="1">
      <c r="A162" s="290"/>
      <c r="B162" s="290"/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</row>
    <row r="163" spans="1:26" ht="12.75" customHeight="1">
      <c r="A163" s="290"/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</row>
    <row r="164" spans="1:26" ht="12.75" customHeight="1">
      <c r="A164" s="290"/>
      <c r="B164" s="290"/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</row>
    <row r="165" spans="1:26" ht="12.75" customHeight="1">
      <c r="A165" s="290"/>
      <c r="B165" s="290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</row>
    <row r="166" spans="1:26" ht="12.75" customHeight="1">
      <c r="A166" s="290"/>
      <c r="B166" s="290"/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</row>
    <row r="167" spans="1:26" ht="12.75" customHeight="1">
      <c r="A167" s="290"/>
      <c r="B167" s="290"/>
      <c r="C167" s="290"/>
      <c r="D167" s="290"/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  <c r="X167" s="290"/>
      <c r="Y167" s="290"/>
      <c r="Z167" s="290"/>
    </row>
    <row r="168" spans="1:26" ht="12.75" customHeight="1">
      <c r="A168" s="290"/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  <c r="X168" s="290"/>
      <c r="Y168" s="290"/>
      <c r="Z168" s="290"/>
    </row>
    <row r="169" spans="1:26" ht="12.75" customHeight="1">
      <c r="A169" s="290"/>
      <c r="B169" s="290"/>
      <c r="C169" s="290"/>
      <c r="D169" s="290"/>
      <c r="E169" s="290"/>
      <c r="F169" s="290"/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  <c r="X169" s="290"/>
      <c r="Y169" s="290"/>
      <c r="Z169" s="290"/>
    </row>
    <row r="170" spans="1:26" ht="12.75" customHeight="1">
      <c r="A170" s="290"/>
      <c r="B170" s="290"/>
      <c r="C170" s="290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  <c r="S170" s="290"/>
      <c r="T170" s="290"/>
      <c r="U170" s="290"/>
      <c r="V170" s="290"/>
      <c r="W170" s="290"/>
      <c r="X170" s="290"/>
      <c r="Y170" s="290"/>
      <c r="Z170" s="290"/>
    </row>
    <row r="171" spans="1:26" ht="12.75" customHeight="1">
      <c r="A171" s="290"/>
      <c r="B171" s="290"/>
      <c r="C171" s="290"/>
      <c r="D171" s="290"/>
      <c r="E171" s="290"/>
      <c r="F171" s="290"/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90"/>
      <c r="Y171" s="290"/>
      <c r="Z171" s="290"/>
    </row>
    <row r="172" spans="1:26" ht="12.75" customHeight="1">
      <c r="A172" s="290"/>
      <c r="B172" s="290"/>
      <c r="C172" s="290"/>
      <c r="D172" s="290"/>
      <c r="E172" s="290"/>
      <c r="F172" s="290"/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  <c r="X172" s="290"/>
      <c r="Y172" s="290"/>
      <c r="Z172" s="290"/>
    </row>
    <row r="173" spans="1:26" ht="12.75" customHeight="1">
      <c r="A173" s="290"/>
      <c r="B173" s="290"/>
      <c r="C173" s="290"/>
      <c r="D173" s="290"/>
      <c r="E173" s="290"/>
      <c r="F173" s="290"/>
      <c r="G173" s="290"/>
      <c r="H173" s="290"/>
      <c r="I173" s="290"/>
      <c r="J173" s="290"/>
      <c r="K173" s="290"/>
      <c r="L173" s="290"/>
      <c r="M173" s="290"/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  <c r="X173" s="290"/>
      <c r="Y173" s="290"/>
      <c r="Z173" s="290"/>
    </row>
    <row r="174" spans="1:26" ht="12.75" customHeight="1">
      <c r="A174" s="290"/>
      <c r="B174" s="290"/>
      <c r="C174" s="290"/>
      <c r="D174" s="290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  <c r="X174" s="290"/>
      <c r="Y174" s="290"/>
      <c r="Z174" s="290"/>
    </row>
    <row r="175" spans="1:26" ht="12.75" customHeight="1">
      <c r="A175" s="290"/>
      <c r="B175" s="290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</row>
    <row r="176" spans="1:26" ht="12.75" customHeight="1">
      <c r="A176" s="290"/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</row>
    <row r="177" spans="1:26" ht="12.75" customHeight="1">
      <c r="A177" s="290"/>
      <c r="B177" s="290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</row>
    <row r="178" spans="1:26" ht="12.75" customHeight="1">
      <c r="A178" s="290"/>
      <c r="B178" s="290"/>
      <c r="C178" s="290"/>
      <c r="D178" s="290"/>
      <c r="E178" s="290"/>
      <c r="F178" s="290"/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V178" s="290"/>
      <c r="W178" s="290"/>
      <c r="X178" s="290"/>
      <c r="Y178" s="290"/>
      <c r="Z178" s="290"/>
    </row>
    <row r="179" spans="1:26" ht="12.75" customHeight="1">
      <c r="A179" s="290"/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  <c r="S179" s="290"/>
      <c r="T179" s="290"/>
      <c r="U179" s="290"/>
      <c r="V179" s="290"/>
      <c r="W179" s="290"/>
      <c r="X179" s="290"/>
      <c r="Y179" s="290"/>
      <c r="Z179" s="290"/>
    </row>
    <row r="180" spans="1:26" ht="12.75" customHeight="1">
      <c r="A180" s="290"/>
      <c r="B180" s="290"/>
      <c r="C180" s="290"/>
      <c r="D180" s="290"/>
      <c r="E180" s="290"/>
      <c r="F180" s="290"/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  <c r="X180" s="290"/>
      <c r="Y180" s="290"/>
      <c r="Z180" s="290"/>
    </row>
    <row r="181" spans="1:26" ht="12.75" customHeight="1">
      <c r="A181" s="290"/>
      <c r="B181" s="290"/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  <c r="X181" s="290"/>
      <c r="Y181" s="290"/>
      <c r="Z181" s="290"/>
    </row>
    <row r="182" spans="1:26" ht="12.75" customHeight="1">
      <c r="A182" s="290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  <c r="X182" s="290"/>
      <c r="Y182" s="290"/>
      <c r="Z182" s="290"/>
    </row>
    <row r="183" spans="1:26" ht="12.75" customHeight="1">
      <c r="A183" s="290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  <c r="S183" s="290"/>
      <c r="T183" s="290"/>
      <c r="U183" s="290"/>
      <c r="V183" s="290"/>
      <c r="W183" s="290"/>
      <c r="X183" s="290"/>
      <c r="Y183" s="290"/>
      <c r="Z183" s="290"/>
    </row>
    <row r="184" spans="1:26" ht="12.75" customHeight="1">
      <c r="A184" s="290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V184" s="290"/>
      <c r="W184" s="290"/>
      <c r="X184" s="290"/>
      <c r="Y184" s="290"/>
      <c r="Z184" s="290"/>
    </row>
    <row r="185" spans="1:26" ht="12.75" customHeight="1">
      <c r="A185" s="290"/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0"/>
      <c r="U185" s="290"/>
      <c r="V185" s="290"/>
      <c r="W185" s="290"/>
      <c r="X185" s="290"/>
      <c r="Y185" s="290"/>
      <c r="Z185" s="290"/>
    </row>
    <row r="186" spans="1:26" ht="12.75" customHeight="1">
      <c r="A186" s="290"/>
      <c r="B186" s="290"/>
      <c r="C186" s="290"/>
      <c r="D186" s="290"/>
      <c r="E186" s="290"/>
      <c r="F186" s="290"/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0"/>
      <c r="Z186" s="290"/>
    </row>
    <row r="187" spans="1:26" ht="12.75" customHeight="1">
      <c r="A187" s="290"/>
      <c r="B187" s="290"/>
      <c r="C187" s="290"/>
      <c r="D187" s="290"/>
      <c r="E187" s="290"/>
      <c r="F187" s="290"/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  <c r="X187" s="290"/>
      <c r="Y187" s="290"/>
      <c r="Z187" s="290"/>
    </row>
    <row r="188" spans="1:26" ht="12.75" customHeight="1">
      <c r="A188" s="290"/>
      <c r="B188" s="290"/>
      <c r="C188" s="290"/>
      <c r="D188" s="290"/>
      <c r="E188" s="290"/>
      <c r="F188" s="290"/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  <c r="S188" s="290"/>
      <c r="T188" s="290"/>
      <c r="U188" s="290"/>
      <c r="V188" s="290"/>
      <c r="W188" s="290"/>
      <c r="X188" s="290"/>
      <c r="Y188" s="290"/>
      <c r="Z188" s="290"/>
    </row>
    <row r="189" spans="1:26" ht="12.75" customHeight="1">
      <c r="A189" s="290"/>
      <c r="B189" s="290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</row>
    <row r="190" spans="1:26" ht="12.75" customHeight="1">
      <c r="A190" s="290"/>
      <c r="B190" s="290"/>
      <c r="C190" s="290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V190" s="290"/>
      <c r="W190" s="290"/>
      <c r="X190" s="290"/>
      <c r="Y190" s="290"/>
      <c r="Z190" s="290"/>
    </row>
    <row r="191" spans="1:26" ht="12.75" customHeight="1">
      <c r="A191" s="290"/>
      <c r="B191" s="290"/>
      <c r="C191" s="290"/>
      <c r="D191" s="290"/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  <c r="X191" s="290"/>
      <c r="Y191" s="290"/>
      <c r="Z191" s="290"/>
    </row>
    <row r="192" spans="1:26" ht="12.75" customHeight="1">
      <c r="A192" s="290"/>
      <c r="B192" s="290"/>
      <c r="C192" s="290"/>
      <c r="D192" s="290"/>
      <c r="E192" s="290"/>
      <c r="F192" s="290"/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  <c r="X192" s="290"/>
      <c r="Y192" s="290"/>
      <c r="Z192" s="290"/>
    </row>
    <row r="193" spans="1:26" ht="12.75" customHeight="1">
      <c r="A193" s="290"/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0"/>
      <c r="Y193" s="290"/>
      <c r="Z193" s="290"/>
    </row>
    <row r="194" spans="1:26" ht="12.75" customHeight="1">
      <c r="A194" s="290"/>
      <c r="B194" s="290"/>
      <c r="C194" s="290"/>
      <c r="D194" s="290"/>
      <c r="E194" s="290"/>
      <c r="F194" s="290"/>
      <c r="G194" s="290"/>
      <c r="H194" s="290"/>
      <c r="I194" s="290"/>
      <c r="J194" s="290"/>
      <c r="K194" s="290"/>
      <c r="L194" s="290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  <c r="X194" s="290"/>
      <c r="Y194" s="290"/>
      <c r="Z194" s="290"/>
    </row>
    <row r="195" spans="1:26" ht="12.75" customHeight="1">
      <c r="A195" s="290"/>
      <c r="B195" s="290"/>
      <c r="C195" s="290"/>
      <c r="D195" s="290"/>
      <c r="E195" s="290"/>
      <c r="F195" s="290"/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  <c r="X195" s="290"/>
      <c r="Y195" s="290"/>
      <c r="Z195" s="290"/>
    </row>
    <row r="196" spans="1:26" ht="12.75" customHeight="1">
      <c r="A196" s="290"/>
      <c r="B196" s="290"/>
      <c r="C196" s="290"/>
      <c r="D196" s="290"/>
      <c r="E196" s="290"/>
      <c r="F196" s="290"/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0"/>
      <c r="Y196" s="290"/>
      <c r="Z196" s="290"/>
    </row>
    <row r="197" spans="1:26" ht="12.75" customHeight="1">
      <c r="A197" s="290"/>
      <c r="B197" s="290"/>
      <c r="C197" s="290"/>
      <c r="D197" s="290"/>
      <c r="E197" s="290"/>
      <c r="F197" s="290"/>
      <c r="G197" s="290"/>
      <c r="H197" s="290"/>
      <c r="I197" s="290"/>
      <c r="J197" s="290"/>
      <c r="K197" s="290"/>
      <c r="L197" s="290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  <c r="X197" s="290"/>
      <c r="Y197" s="290"/>
      <c r="Z197" s="290"/>
    </row>
    <row r="198" spans="1:26" ht="12.75" customHeight="1">
      <c r="A198" s="290"/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  <c r="X198" s="290"/>
      <c r="Y198" s="290"/>
      <c r="Z198" s="290"/>
    </row>
    <row r="199" spans="1:26" ht="12.75" customHeight="1">
      <c r="A199" s="290"/>
      <c r="B199" s="290"/>
      <c r="C199" s="290"/>
      <c r="D199" s="290"/>
      <c r="E199" s="290"/>
      <c r="F199" s="290"/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  <c r="X199" s="290"/>
      <c r="Y199" s="290"/>
      <c r="Z199" s="290"/>
    </row>
    <row r="200" spans="1:26" ht="12.75" customHeight="1">
      <c r="A200" s="290"/>
      <c r="B200" s="290"/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  <c r="X200" s="290"/>
      <c r="Y200" s="290"/>
      <c r="Z200" s="290"/>
    </row>
    <row r="201" spans="1:26" ht="12.75" customHeight="1">
      <c r="A201" s="290"/>
      <c r="B201" s="290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  <c r="X201" s="290"/>
      <c r="Y201" s="290"/>
      <c r="Z201" s="290"/>
    </row>
    <row r="202" spans="1:26" ht="12.75" customHeight="1">
      <c r="A202" s="290"/>
      <c r="B202" s="290"/>
      <c r="C202" s="290"/>
      <c r="D202" s="290"/>
      <c r="E202" s="290"/>
      <c r="F202" s="290"/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V202" s="290"/>
      <c r="W202" s="290"/>
      <c r="X202" s="290"/>
      <c r="Y202" s="290"/>
      <c r="Z202" s="290"/>
    </row>
    <row r="203" spans="1:26" ht="12.75" customHeight="1">
      <c r="A203" s="290"/>
      <c r="B203" s="290"/>
      <c r="C203" s="290"/>
      <c r="D203" s="290"/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  <c r="X203" s="290"/>
      <c r="Y203" s="290"/>
      <c r="Z203" s="290"/>
    </row>
    <row r="204" spans="1:26" ht="12.75" customHeight="1">
      <c r="A204" s="290"/>
      <c r="B204" s="290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0"/>
      <c r="S204" s="290"/>
      <c r="T204" s="290"/>
      <c r="U204" s="290"/>
      <c r="V204" s="290"/>
      <c r="W204" s="290"/>
      <c r="X204" s="290"/>
      <c r="Y204" s="290"/>
      <c r="Z204" s="290"/>
    </row>
    <row r="205" spans="1:26" ht="12.75" customHeight="1">
      <c r="A205" s="290"/>
      <c r="B205" s="290"/>
      <c r="C205" s="290"/>
      <c r="D205" s="290"/>
      <c r="E205" s="290"/>
      <c r="F205" s="290"/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  <c r="X205" s="290"/>
      <c r="Y205" s="290"/>
      <c r="Z205" s="290"/>
    </row>
    <row r="206" spans="1:26" ht="12.75" customHeight="1">
      <c r="A206" s="290"/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  <c r="Q206" s="290"/>
      <c r="R206" s="290"/>
      <c r="S206" s="290"/>
      <c r="T206" s="290"/>
      <c r="U206" s="290"/>
      <c r="V206" s="290"/>
      <c r="W206" s="290"/>
      <c r="X206" s="290"/>
      <c r="Y206" s="290"/>
      <c r="Z206" s="290"/>
    </row>
    <row r="207" spans="1:26" ht="12.75" customHeight="1">
      <c r="A207" s="290"/>
      <c r="B207" s="290"/>
      <c r="C207" s="290"/>
      <c r="D207" s="290"/>
      <c r="E207" s="290"/>
      <c r="F207" s="290"/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  <c r="X207" s="290"/>
      <c r="Y207" s="290"/>
      <c r="Z207" s="290"/>
    </row>
    <row r="208" spans="1:26" ht="12.75" customHeight="1">
      <c r="A208" s="290"/>
      <c r="B208" s="290"/>
      <c r="C208" s="290"/>
      <c r="D208" s="290"/>
      <c r="E208" s="290"/>
      <c r="F208" s="290"/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V208" s="290"/>
      <c r="W208" s="290"/>
      <c r="X208" s="290"/>
      <c r="Y208" s="290"/>
      <c r="Z208" s="290"/>
    </row>
    <row r="209" spans="1:26" ht="12.75" customHeight="1">
      <c r="A209" s="290"/>
      <c r="B209" s="290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  <c r="P209" s="290"/>
      <c r="Q209" s="290"/>
      <c r="R209" s="290"/>
      <c r="S209" s="290"/>
      <c r="T209" s="290"/>
      <c r="U209" s="290"/>
      <c r="V209" s="290"/>
      <c r="W209" s="290"/>
      <c r="X209" s="290"/>
      <c r="Y209" s="290"/>
      <c r="Z209" s="290"/>
    </row>
    <row r="210" spans="1:26" ht="12.75" customHeight="1">
      <c r="A210" s="290"/>
      <c r="B210" s="290"/>
      <c r="C210" s="290"/>
      <c r="D210" s="290"/>
      <c r="E210" s="290"/>
      <c r="F210" s="290"/>
      <c r="G210" s="290"/>
      <c r="H210" s="290"/>
      <c r="I210" s="290"/>
      <c r="J210" s="290"/>
      <c r="K210" s="290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  <c r="X210" s="290"/>
      <c r="Y210" s="290"/>
      <c r="Z210" s="290"/>
    </row>
    <row r="211" spans="1:26" ht="12.75" customHeight="1">
      <c r="A211" s="290"/>
      <c r="B211" s="290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  <c r="P211" s="290"/>
      <c r="Q211" s="290"/>
      <c r="R211" s="290"/>
      <c r="S211" s="290"/>
      <c r="T211" s="290"/>
      <c r="U211" s="290"/>
      <c r="V211" s="290"/>
      <c r="W211" s="290"/>
      <c r="X211" s="290"/>
      <c r="Y211" s="290"/>
      <c r="Z211" s="290"/>
    </row>
    <row r="212" spans="1:26" ht="12.75" customHeight="1">
      <c r="A212" s="290"/>
      <c r="B212" s="290"/>
      <c r="C212" s="290"/>
      <c r="D212" s="290"/>
      <c r="E212" s="290"/>
      <c r="F212" s="290"/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  <c r="R212" s="290"/>
      <c r="S212" s="290"/>
      <c r="T212" s="290"/>
      <c r="U212" s="290"/>
      <c r="V212" s="290"/>
      <c r="W212" s="290"/>
      <c r="X212" s="290"/>
      <c r="Y212" s="290"/>
      <c r="Z212" s="290"/>
    </row>
    <row r="213" spans="1:26" ht="12.75" customHeight="1">
      <c r="A213" s="290"/>
      <c r="B213" s="290"/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290"/>
      <c r="U213" s="290"/>
      <c r="V213" s="290"/>
      <c r="W213" s="290"/>
      <c r="X213" s="290"/>
      <c r="Y213" s="290"/>
      <c r="Z213" s="290"/>
    </row>
    <row r="214" spans="1:26" ht="12.75" customHeight="1">
      <c r="A214" s="290"/>
      <c r="B214" s="290"/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  <c r="X214" s="290"/>
      <c r="Y214" s="290"/>
      <c r="Z214" s="290"/>
    </row>
    <row r="215" spans="1:26" ht="12.75" customHeight="1">
      <c r="A215" s="290"/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  <c r="X215" s="290"/>
      <c r="Y215" s="290"/>
      <c r="Z215" s="290"/>
    </row>
    <row r="216" spans="1:26" ht="12.75" customHeight="1">
      <c r="A216" s="290"/>
      <c r="B216" s="290"/>
      <c r="C216" s="290"/>
      <c r="D216" s="290"/>
      <c r="E216" s="290"/>
      <c r="F216" s="290"/>
      <c r="G216" s="290"/>
      <c r="H216" s="290"/>
      <c r="I216" s="290"/>
      <c r="J216" s="290"/>
      <c r="K216" s="290"/>
      <c r="L216" s="290"/>
      <c r="M216" s="290"/>
      <c r="N216" s="290"/>
      <c r="O216" s="290"/>
      <c r="P216" s="290"/>
      <c r="Q216" s="290"/>
      <c r="R216" s="290"/>
      <c r="S216" s="290"/>
      <c r="T216" s="290"/>
      <c r="U216" s="290"/>
      <c r="V216" s="290"/>
      <c r="W216" s="290"/>
      <c r="X216" s="290"/>
      <c r="Y216" s="290"/>
      <c r="Z216" s="290"/>
    </row>
    <row r="217" spans="1:26" ht="12.75" customHeight="1">
      <c r="A217" s="290"/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  <c r="R217" s="290"/>
      <c r="S217" s="290"/>
      <c r="T217" s="290"/>
      <c r="U217" s="290"/>
      <c r="V217" s="290"/>
      <c r="W217" s="290"/>
      <c r="X217" s="290"/>
      <c r="Y217" s="290"/>
      <c r="Z217" s="290"/>
    </row>
    <row r="218" spans="1:26" ht="12.75" customHeight="1">
      <c r="A218" s="290"/>
      <c r="B218" s="290"/>
      <c r="C218" s="290"/>
      <c r="D218" s="290"/>
      <c r="E218" s="290"/>
      <c r="F218" s="290"/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V218" s="290"/>
      <c r="W218" s="290"/>
      <c r="X218" s="290"/>
      <c r="Y218" s="290"/>
      <c r="Z218" s="290"/>
    </row>
    <row r="219" spans="1:26" ht="12.75" customHeight="1">
      <c r="A219" s="290"/>
      <c r="B219" s="290"/>
      <c r="C219" s="290"/>
      <c r="D219" s="290"/>
      <c r="E219" s="290"/>
      <c r="F219" s="290"/>
      <c r="G219" s="290"/>
      <c r="H219" s="290"/>
      <c r="I219" s="290"/>
      <c r="J219" s="290"/>
      <c r="K219" s="290"/>
      <c r="L219" s="290"/>
      <c r="M219" s="290"/>
      <c r="N219" s="290"/>
      <c r="O219" s="290"/>
      <c r="P219" s="290"/>
      <c r="Q219" s="290"/>
      <c r="R219" s="290"/>
      <c r="S219" s="290"/>
      <c r="T219" s="290"/>
      <c r="U219" s="290"/>
      <c r="V219" s="290"/>
      <c r="W219" s="290"/>
      <c r="X219" s="290"/>
      <c r="Y219" s="290"/>
      <c r="Z219" s="290"/>
    </row>
    <row r="220" spans="1:26" ht="12.75" customHeight="1">
      <c r="A220" s="290"/>
      <c r="B220" s="290"/>
      <c r="C220" s="290"/>
      <c r="D220" s="290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  <c r="R220" s="290"/>
      <c r="S220" s="290"/>
      <c r="T220" s="290"/>
      <c r="U220" s="290"/>
      <c r="V220" s="290"/>
      <c r="W220" s="290"/>
      <c r="X220" s="290"/>
      <c r="Y220" s="290"/>
      <c r="Z220" s="290"/>
    </row>
    <row r="221" spans="1:26" ht="12.75" customHeight="1">
      <c r="A221" s="290"/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  <c r="X221" s="290"/>
      <c r="Y221" s="290"/>
      <c r="Z221" s="290"/>
    </row>
    <row r="222" spans="1:26" ht="12.75" customHeight="1">
      <c r="A222" s="290"/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  <c r="X222" s="290"/>
      <c r="Y222" s="290"/>
      <c r="Z222" s="290"/>
    </row>
    <row r="223" spans="1:26" ht="12.75" customHeight="1">
      <c r="A223" s="290"/>
      <c r="B223" s="290"/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  <c r="X223" s="290"/>
      <c r="Y223" s="290"/>
      <c r="Z223" s="290"/>
    </row>
    <row r="224" spans="1:26" ht="12.75" customHeight="1">
      <c r="A224" s="290"/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  <c r="X224" s="290"/>
      <c r="Y224" s="290"/>
      <c r="Z224" s="290"/>
    </row>
    <row r="225" spans="1:26" ht="12.75" customHeight="1">
      <c r="A225" s="290"/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  <c r="Q225" s="290"/>
      <c r="R225" s="290"/>
      <c r="S225" s="290"/>
      <c r="T225" s="290"/>
      <c r="U225" s="290"/>
      <c r="V225" s="290"/>
      <c r="W225" s="290"/>
      <c r="X225" s="290"/>
      <c r="Y225" s="290"/>
      <c r="Z225" s="290"/>
    </row>
    <row r="226" spans="1:26" ht="12.75" customHeight="1">
      <c r="A226" s="290"/>
      <c r="B226" s="290"/>
      <c r="C226" s="290"/>
      <c r="D226" s="290"/>
      <c r="E226" s="290"/>
      <c r="F226" s="290"/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  <c r="R226" s="290"/>
      <c r="S226" s="290"/>
      <c r="T226" s="290"/>
      <c r="U226" s="290"/>
      <c r="V226" s="290"/>
      <c r="W226" s="290"/>
      <c r="X226" s="290"/>
      <c r="Y226" s="290"/>
      <c r="Z226" s="290"/>
    </row>
    <row r="227" spans="1:26" ht="12.75" customHeight="1">
      <c r="A227" s="290"/>
      <c r="B227" s="290"/>
      <c r="C227" s="290"/>
      <c r="D227" s="290"/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V227" s="290"/>
      <c r="W227" s="290"/>
      <c r="X227" s="290"/>
      <c r="Y227" s="290"/>
      <c r="Z227" s="290"/>
    </row>
    <row r="228" spans="1:26" ht="12.75" customHeight="1">
      <c r="A228" s="290"/>
      <c r="B228" s="290"/>
      <c r="C228" s="290"/>
      <c r="D228" s="290"/>
      <c r="E228" s="290"/>
      <c r="F228" s="290"/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  <c r="Q228" s="290"/>
      <c r="R228" s="290"/>
      <c r="S228" s="290"/>
      <c r="T228" s="290"/>
      <c r="U228" s="290"/>
      <c r="V228" s="290"/>
      <c r="W228" s="290"/>
      <c r="X228" s="290"/>
      <c r="Y228" s="290"/>
      <c r="Z228" s="290"/>
    </row>
    <row r="229" spans="1:26" ht="12.75" customHeight="1">
      <c r="A229" s="290"/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  <c r="R229" s="290"/>
      <c r="S229" s="290"/>
      <c r="T229" s="290"/>
      <c r="U229" s="290"/>
      <c r="V229" s="290"/>
      <c r="W229" s="290"/>
      <c r="X229" s="290"/>
      <c r="Y229" s="290"/>
      <c r="Z229" s="290"/>
    </row>
    <row r="230" spans="1:26" ht="12.75" customHeight="1">
      <c r="A230" s="290"/>
      <c r="B230" s="290"/>
      <c r="C230" s="290"/>
      <c r="D230" s="290"/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  <c r="X230" s="290"/>
      <c r="Y230" s="290"/>
      <c r="Z230" s="290"/>
    </row>
    <row r="231" spans="1:26" ht="12.75" customHeight="1">
      <c r="A231" s="290"/>
      <c r="B231" s="290"/>
      <c r="C231" s="290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290"/>
      <c r="V231" s="290"/>
      <c r="W231" s="290"/>
      <c r="X231" s="290"/>
      <c r="Y231" s="290"/>
      <c r="Z231" s="290"/>
    </row>
    <row r="232" spans="1:26" ht="12.75" customHeight="1">
      <c r="A232" s="290"/>
      <c r="B232" s="290"/>
      <c r="C232" s="290"/>
      <c r="D232" s="290"/>
      <c r="E232" s="290"/>
      <c r="F232" s="290"/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0"/>
      <c r="U232" s="290"/>
      <c r="V232" s="290"/>
      <c r="W232" s="290"/>
      <c r="X232" s="290"/>
      <c r="Y232" s="290"/>
      <c r="Z232" s="290"/>
    </row>
    <row r="233" spans="1:26" ht="12.75" customHeight="1">
      <c r="A233" s="290"/>
      <c r="B233" s="290"/>
      <c r="C233" s="290"/>
      <c r="D233" s="290"/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V233" s="290"/>
      <c r="W233" s="290"/>
      <c r="X233" s="290"/>
      <c r="Y233" s="290"/>
      <c r="Z233" s="290"/>
    </row>
    <row r="234" spans="1:26" ht="12.75" customHeight="1">
      <c r="A234" s="290"/>
      <c r="B234" s="290"/>
      <c r="C234" s="290"/>
      <c r="D234" s="290"/>
      <c r="E234" s="290"/>
      <c r="F234" s="290"/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  <c r="X234" s="290"/>
      <c r="Y234" s="290"/>
      <c r="Z234" s="290"/>
    </row>
    <row r="235" spans="1:26" ht="12.75" customHeight="1">
      <c r="A235" s="290"/>
      <c r="B235" s="290"/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0"/>
      <c r="P235" s="290"/>
      <c r="Q235" s="290"/>
      <c r="R235" s="290"/>
      <c r="S235" s="290"/>
      <c r="T235" s="290"/>
      <c r="U235" s="290"/>
      <c r="V235" s="290"/>
      <c r="W235" s="290"/>
      <c r="X235" s="290"/>
      <c r="Y235" s="290"/>
      <c r="Z235" s="290"/>
    </row>
    <row r="236" spans="1:26" ht="12.75" customHeight="1">
      <c r="A236" s="290"/>
      <c r="B236" s="290"/>
      <c r="C236" s="290"/>
      <c r="D236" s="290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  <c r="P236" s="290"/>
      <c r="Q236" s="290"/>
      <c r="R236" s="290"/>
      <c r="S236" s="290"/>
      <c r="T236" s="290"/>
      <c r="U236" s="290"/>
      <c r="V236" s="290"/>
      <c r="W236" s="290"/>
      <c r="X236" s="290"/>
      <c r="Y236" s="290"/>
      <c r="Z236" s="290"/>
    </row>
    <row r="237" spans="1:26" ht="12.75" customHeight="1">
      <c r="A237" s="290"/>
      <c r="B237" s="290"/>
      <c r="C237" s="290"/>
      <c r="D237" s="290"/>
      <c r="E237" s="290"/>
      <c r="F237" s="290"/>
      <c r="G237" s="290"/>
      <c r="H237" s="290"/>
      <c r="I237" s="290"/>
      <c r="J237" s="290"/>
      <c r="K237" s="290"/>
      <c r="L237" s="290"/>
      <c r="M237" s="290"/>
      <c r="N237" s="290"/>
      <c r="O237" s="290"/>
      <c r="P237" s="290"/>
      <c r="Q237" s="290"/>
      <c r="R237" s="290"/>
      <c r="S237" s="290"/>
      <c r="T237" s="290"/>
      <c r="U237" s="290"/>
      <c r="V237" s="290"/>
      <c r="W237" s="290"/>
      <c r="X237" s="290"/>
      <c r="Y237" s="290"/>
      <c r="Z237" s="290"/>
    </row>
    <row r="238" spans="1:26" ht="12.75" customHeight="1">
      <c r="A238" s="290"/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  <c r="Q238" s="290"/>
      <c r="R238" s="290"/>
      <c r="S238" s="290"/>
      <c r="T238" s="290"/>
      <c r="U238" s="290"/>
      <c r="V238" s="290"/>
      <c r="W238" s="290"/>
      <c r="X238" s="290"/>
      <c r="Y238" s="290"/>
      <c r="Z238" s="290"/>
    </row>
    <row r="239" spans="1:26" ht="12.75" customHeight="1">
      <c r="A239" s="290"/>
      <c r="B239" s="290"/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  <c r="O239" s="290"/>
      <c r="P239" s="290"/>
      <c r="Q239" s="290"/>
      <c r="R239" s="290"/>
      <c r="S239" s="290"/>
      <c r="T239" s="290"/>
      <c r="U239" s="290"/>
      <c r="V239" s="290"/>
      <c r="W239" s="290"/>
      <c r="X239" s="290"/>
      <c r="Y239" s="290"/>
      <c r="Z239" s="290"/>
    </row>
    <row r="240" spans="1:26" ht="12.75" customHeight="1">
      <c r="A240" s="290"/>
      <c r="B240" s="290"/>
      <c r="C240" s="290"/>
      <c r="D240" s="290"/>
      <c r="E240" s="290"/>
      <c r="F240" s="290"/>
      <c r="G240" s="290"/>
      <c r="H240" s="290"/>
      <c r="I240" s="290"/>
      <c r="J240" s="290"/>
      <c r="K240" s="290"/>
      <c r="L240" s="290"/>
      <c r="M240" s="290"/>
      <c r="N240" s="290"/>
      <c r="O240" s="290"/>
      <c r="P240" s="290"/>
      <c r="Q240" s="290"/>
      <c r="R240" s="290"/>
      <c r="S240" s="290"/>
      <c r="T240" s="290"/>
      <c r="U240" s="290"/>
      <c r="V240" s="290"/>
      <c r="W240" s="290"/>
      <c r="X240" s="290"/>
      <c r="Y240" s="290"/>
      <c r="Z240" s="290"/>
    </row>
    <row r="241" spans="1:26" ht="12.75" customHeight="1">
      <c r="A241" s="290"/>
      <c r="B241" s="290"/>
      <c r="C241" s="290"/>
      <c r="D241" s="290"/>
      <c r="E241" s="290"/>
      <c r="F241" s="290"/>
      <c r="G241" s="290"/>
      <c r="H241" s="290"/>
      <c r="I241" s="290"/>
      <c r="J241" s="290"/>
      <c r="K241" s="290"/>
      <c r="L241" s="290"/>
      <c r="M241" s="290"/>
      <c r="N241" s="290"/>
      <c r="O241" s="290"/>
      <c r="P241" s="290"/>
      <c r="Q241" s="290"/>
      <c r="R241" s="290"/>
      <c r="S241" s="290"/>
      <c r="T241" s="290"/>
      <c r="U241" s="290"/>
      <c r="V241" s="290"/>
      <c r="W241" s="290"/>
      <c r="X241" s="290"/>
      <c r="Y241" s="290"/>
      <c r="Z241" s="290"/>
    </row>
    <row r="242" spans="1:26" ht="12.75" customHeight="1">
      <c r="A242" s="290"/>
      <c r="B242" s="290"/>
      <c r="C242" s="290"/>
      <c r="D242" s="290"/>
      <c r="E242" s="290"/>
      <c r="F242" s="290"/>
      <c r="G242" s="290"/>
      <c r="H242" s="290"/>
      <c r="I242" s="290"/>
      <c r="J242" s="290"/>
      <c r="K242" s="290"/>
      <c r="L242" s="290"/>
      <c r="M242" s="290"/>
      <c r="N242" s="290"/>
      <c r="O242" s="290"/>
      <c r="P242" s="290"/>
      <c r="Q242" s="290"/>
      <c r="R242" s="290"/>
      <c r="S242" s="290"/>
      <c r="T242" s="290"/>
      <c r="U242" s="290"/>
      <c r="V242" s="290"/>
      <c r="W242" s="290"/>
      <c r="X242" s="290"/>
      <c r="Y242" s="290"/>
      <c r="Z242" s="290"/>
    </row>
    <row r="243" spans="1:26" ht="12.75" customHeight="1">
      <c r="A243" s="290"/>
      <c r="B243" s="290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  <c r="P243" s="290"/>
      <c r="Q243" s="290"/>
      <c r="R243" s="290"/>
      <c r="S243" s="290"/>
      <c r="T243" s="290"/>
      <c r="U243" s="290"/>
      <c r="V243" s="290"/>
      <c r="W243" s="290"/>
      <c r="X243" s="290"/>
      <c r="Y243" s="290"/>
      <c r="Z243" s="290"/>
    </row>
    <row r="244" spans="1:26" ht="12.75" customHeight="1">
      <c r="A244" s="290"/>
      <c r="B244" s="290"/>
      <c r="C244" s="290"/>
      <c r="D244" s="290"/>
      <c r="E244" s="290"/>
      <c r="F244" s="290"/>
      <c r="G244" s="290"/>
      <c r="H244" s="290"/>
      <c r="I244" s="290"/>
      <c r="J244" s="290"/>
      <c r="K244" s="290"/>
      <c r="L244" s="290"/>
      <c r="M244" s="290"/>
      <c r="N244" s="290"/>
      <c r="O244" s="290"/>
      <c r="P244" s="290"/>
      <c r="Q244" s="290"/>
      <c r="R244" s="290"/>
      <c r="S244" s="290"/>
      <c r="T244" s="290"/>
      <c r="U244" s="290"/>
      <c r="V244" s="290"/>
      <c r="W244" s="290"/>
      <c r="X244" s="290"/>
      <c r="Y244" s="290"/>
      <c r="Z244" s="290"/>
    </row>
    <row r="245" spans="1:26" ht="12.75" customHeight="1">
      <c r="A245" s="290"/>
      <c r="B245" s="290"/>
      <c r="C245" s="290"/>
      <c r="D245" s="290"/>
      <c r="E245" s="290"/>
      <c r="F245" s="290"/>
      <c r="G245" s="290"/>
      <c r="H245" s="290"/>
      <c r="I245" s="290"/>
      <c r="J245" s="290"/>
      <c r="K245" s="290"/>
      <c r="L245" s="290"/>
      <c r="M245" s="290"/>
      <c r="N245" s="290"/>
      <c r="O245" s="290"/>
      <c r="P245" s="290"/>
      <c r="Q245" s="290"/>
      <c r="R245" s="290"/>
      <c r="S245" s="290"/>
      <c r="T245" s="290"/>
      <c r="U245" s="290"/>
      <c r="V245" s="290"/>
      <c r="W245" s="290"/>
      <c r="X245" s="290"/>
      <c r="Y245" s="290"/>
      <c r="Z245" s="290"/>
    </row>
    <row r="246" spans="1:26" ht="12.75" customHeight="1">
      <c r="A246" s="290"/>
      <c r="B246" s="290"/>
      <c r="C246" s="290"/>
      <c r="D246" s="290"/>
      <c r="E246" s="290"/>
      <c r="F246" s="290"/>
      <c r="G246" s="290"/>
      <c r="H246" s="290"/>
      <c r="I246" s="290"/>
      <c r="J246" s="290"/>
      <c r="K246" s="290"/>
      <c r="L246" s="290"/>
      <c r="M246" s="290"/>
      <c r="N246" s="290"/>
      <c r="O246" s="290"/>
      <c r="P246" s="290"/>
      <c r="Q246" s="290"/>
      <c r="R246" s="290"/>
      <c r="S246" s="290"/>
      <c r="T246" s="290"/>
      <c r="U246" s="290"/>
      <c r="V246" s="290"/>
      <c r="W246" s="290"/>
      <c r="X246" s="290"/>
      <c r="Y246" s="290"/>
      <c r="Z246" s="290"/>
    </row>
    <row r="247" spans="1:26" ht="12.75" customHeight="1">
      <c r="A247" s="290"/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  <c r="Q247" s="290"/>
      <c r="R247" s="290"/>
      <c r="S247" s="290"/>
      <c r="T247" s="290"/>
      <c r="U247" s="290"/>
      <c r="V247" s="290"/>
      <c r="W247" s="290"/>
      <c r="X247" s="290"/>
      <c r="Y247" s="290"/>
      <c r="Z247" s="290"/>
    </row>
    <row r="248" spans="1:26" ht="12.75" customHeight="1">
      <c r="A248" s="290"/>
      <c r="B248" s="290"/>
      <c r="C248" s="290"/>
      <c r="D248" s="290"/>
      <c r="E248" s="290"/>
      <c r="F248" s="290"/>
      <c r="G248" s="290"/>
      <c r="H248" s="290"/>
      <c r="I248" s="290"/>
      <c r="J248" s="290"/>
      <c r="K248" s="290"/>
      <c r="L248" s="290"/>
      <c r="M248" s="290"/>
      <c r="N248" s="290"/>
      <c r="O248" s="290"/>
      <c r="P248" s="290"/>
      <c r="Q248" s="290"/>
      <c r="R248" s="290"/>
      <c r="S248" s="290"/>
      <c r="T248" s="290"/>
      <c r="U248" s="290"/>
      <c r="V248" s="290"/>
      <c r="W248" s="290"/>
      <c r="X248" s="290"/>
      <c r="Y248" s="290"/>
      <c r="Z248" s="290"/>
    </row>
    <row r="249" spans="1:26" ht="12.75" customHeight="1">
      <c r="A249" s="290"/>
      <c r="B249" s="290"/>
      <c r="C249" s="290"/>
      <c r="D249" s="290"/>
      <c r="E249" s="290"/>
      <c r="F249" s="290"/>
      <c r="G249" s="290"/>
      <c r="H249" s="290"/>
      <c r="I249" s="290"/>
      <c r="J249" s="290"/>
      <c r="K249" s="290"/>
      <c r="L249" s="290"/>
      <c r="M249" s="290"/>
      <c r="N249" s="290"/>
      <c r="O249" s="290"/>
      <c r="P249" s="290"/>
      <c r="Q249" s="290"/>
      <c r="R249" s="290"/>
      <c r="S249" s="290"/>
      <c r="T249" s="290"/>
      <c r="U249" s="290"/>
      <c r="V249" s="290"/>
      <c r="W249" s="290"/>
      <c r="X249" s="290"/>
      <c r="Y249" s="290"/>
      <c r="Z249" s="290"/>
    </row>
    <row r="250" spans="1:26" ht="12.75" customHeight="1">
      <c r="A250" s="290"/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  <c r="V250" s="290"/>
      <c r="W250" s="290"/>
      <c r="X250" s="290"/>
      <c r="Y250" s="290"/>
      <c r="Z250" s="290"/>
    </row>
    <row r="251" spans="1:26" ht="12.75" customHeight="1">
      <c r="A251" s="290"/>
      <c r="B251" s="290"/>
      <c r="C251" s="290"/>
      <c r="D251" s="290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  <c r="P251" s="290"/>
      <c r="Q251" s="290"/>
      <c r="R251" s="290"/>
      <c r="S251" s="290"/>
      <c r="T251" s="290"/>
      <c r="U251" s="290"/>
      <c r="V251" s="290"/>
      <c r="W251" s="290"/>
      <c r="X251" s="290"/>
      <c r="Y251" s="290"/>
      <c r="Z251" s="290"/>
    </row>
    <row r="252" spans="1:26" ht="12.75" customHeight="1">
      <c r="A252" s="290"/>
      <c r="B252" s="290"/>
      <c r="C252" s="290"/>
      <c r="D252" s="290"/>
      <c r="E252" s="290"/>
      <c r="F252" s="290"/>
      <c r="G252" s="290"/>
      <c r="H252" s="290"/>
      <c r="I252" s="290"/>
      <c r="J252" s="290"/>
      <c r="K252" s="290"/>
      <c r="L252" s="290"/>
      <c r="M252" s="290"/>
      <c r="N252" s="290"/>
      <c r="O252" s="290"/>
      <c r="P252" s="290"/>
      <c r="Q252" s="290"/>
      <c r="R252" s="290"/>
      <c r="S252" s="290"/>
      <c r="T252" s="290"/>
      <c r="U252" s="290"/>
      <c r="V252" s="290"/>
      <c r="W252" s="290"/>
      <c r="X252" s="290"/>
      <c r="Y252" s="290"/>
      <c r="Z252" s="290"/>
    </row>
    <row r="253" spans="1:26" ht="12.75" customHeight="1">
      <c r="A253" s="290"/>
      <c r="B253" s="290"/>
      <c r="C253" s="290"/>
      <c r="D253" s="290"/>
      <c r="E253" s="290"/>
      <c r="F253" s="290"/>
      <c r="G253" s="290"/>
      <c r="H253" s="290"/>
      <c r="I253" s="290"/>
      <c r="J253" s="290"/>
      <c r="K253" s="290"/>
      <c r="L253" s="290"/>
      <c r="M253" s="290"/>
      <c r="N253" s="290"/>
      <c r="O253" s="290"/>
      <c r="P253" s="290"/>
      <c r="Q253" s="290"/>
      <c r="R253" s="290"/>
      <c r="S253" s="290"/>
      <c r="T253" s="290"/>
      <c r="U253" s="290"/>
      <c r="V253" s="290"/>
      <c r="W253" s="290"/>
      <c r="X253" s="290"/>
      <c r="Y253" s="290"/>
      <c r="Z253" s="290"/>
    </row>
    <row r="254" spans="1:26" ht="12.75" customHeight="1">
      <c r="A254" s="290"/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  <c r="Q254" s="290"/>
      <c r="R254" s="290"/>
      <c r="S254" s="290"/>
      <c r="T254" s="290"/>
      <c r="U254" s="290"/>
      <c r="V254" s="290"/>
      <c r="W254" s="290"/>
      <c r="X254" s="290"/>
      <c r="Y254" s="290"/>
      <c r="Z254" s="290"/>
    </row>
    <row r="255" spans="1:26" ht="12.75" customHeight="1">
      <c r="A255" s="290"/>
      <c r="B255" s="290"/>
      <c r="C255" s="290"/>
      <c r="D255" s="290"/>
      <c r="E255" s="290"/>
      <c r="F255" s="290"/>
      <c r="G255" s="290"/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0"/>
      <c r="W255" s="290"/>
      <c r="X255" s="290"/>
      <c r="Y255" s="290"/>
      <c r="Z255" s="290"/>
    </row>
    <row r="256" spans="1:26" ht="12.75" customHeight="1">
      <c r="A256" s="290"/>
      <c r="B256" s="290"/>
      <c r="C256" s="290"/>
      <c r="D256" s="290"/>
      <c r="E256" s="290"/>
      <c r="F256" s="290"/>
      <c r="G256" s="290"/>
      <c r="H256" s="290"/>
      <c r="I256" s="290"/>
      <c r="J256" s="290"/>
      <c r="K256" s="290"/>
      <c r="L256" s="290"/>
      <c r="M256" s="290"/>
      <c r="N256" s="290"/>
      <c r="O256" s="290"/>
      <c r="P256" s="290"/>
      <c r="Q256" s="290"/>
      <c r="R256" s="290"/>
      <c r="S256" s="290"/>
      <c r="T256" s="290"/>
      <c r="U256" s="290"/>
      <c r="V256" s="290"/>
      <c r="W256" s="290"/>
      <c r="X256" s="290"/>
      <c r="Y256" s="290"/>
      <c r="Z256" s="290"/>
    </row>
    <row r="257" spans="1:26" ht="12.75" customHeight="1">
      <c r="A257" s="290"/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  <c r="O257" s="290"/>
      <c r="P257" s="290"/>
      <c r="Q257" s="290"/>
      <c r="R257" s="290"/>
      <c r="S257" s="290"/>
      <c r="T257" s="290"/>
      <c r="U257" s="290"/>
      <c r="V257" s="290"/>
      <c r="W257" s="290"/>
      <c r="X257" s="290"/>
      <c r="Y257" s="290"/>
      <c r="Z257" s="290"/>
    </row>
    <row r="258" spans="1:26" ht="12.75" customHeight="1">
      <c r="A258" s="290"/>
      <c r="B258" s="290"/>
      <c r="C258" s="290"/>
      <c r="D258" s="290"/>
      <c r="E258" s="290"/>
      <c r="F258" s="290"/>
      <c r="G258" s="290"/>
      <c r="H258" s="290"/>
      <c r="I258" s="290"/>
      <c r="J258" s="290"/>
      <c r="K258" s="290"/>
      <c r="L258" s="290"/>
      <c r="M258" s="290"/>
      <c r="N258" s="290"/>
      <c r="O258" s="290"/>
      <c r="P258" s="290"/>
      <c r="Q258" s="290"/>
      <c r="R258" s="290"/>
      <c r="S258" s="290"/>
      <c r="T258" s="290"/>
      <c r="U258" s="290"/>
      <c r="V258" s="290"/>
      <c r="W258" s="290"/>
      <c r="X258" s="290"/>
      <c r="Y258" s="290"/>
      <c r="Z258" s="290"/>
    </row>
    <row r="259" spans="1:26" ht="12.75" customHeight="1">
      <c r="A259" s="290"/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  <c r="Q259" s="290"/>
      <c r="R259" s="290"/>
      <c r="S259" s="290"/>
      <c r="T259" s="290"/>
      <c r="U259" s="290"/>
      <c r="V259" s="290"/>
      <c r="W259" s="290"/>
      <c r="X259" s="290"/>
      <c r="Y259" s="290"/>
      <c r="Z259" s="290"/>
    </row>
    <row r="260" spans="1:26" ht="12.75" customHeight="1">
      <c r="A260" s="290"/>
      <c r="B260" s="290"/>
      <c r="C260" s="290"/>
      <c r="D260" s="290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  <c r="O260" s="290"/>
      <c r="P260" s="290"/>
      <c r="Q260" s="290"/>
      <c r="R260" s="290"/>
      <c r="S260" s="290"/>
      <c r="T260" s="290"/>
      <c r="U260" s="290"/>
      <c r="V260" s="290"/>
      <c r="W260" s="290"/>
      <c r="X260" s="290"/>
      <c r="Y260" s="290"/>
      <c r="Z260" s="290"/>
    </row>
    <row r="261" spans="1:26" ht="12.75" customHeight="1">
      <c r="A261" s="290"/>
      <c r="B261" s="290"/>
      <c r="C261" s="290"/>
      <c r="D261" s="290"/>
      <c r="E261" s="290"/>
      <c r="F261" s="290"/>
      <c r="G261" s="290"/>
      <c r="H261" s="290"/>
      <c r="I261" s="290"/>
      <c r="J261" s="290"/>
      <c r="K261" s="290"/>
      <c r="L261" s="290"/>
      <c r="M261" s="290"/>
      <c r="N261" s="290"/>
      <c r="O261" s="290"/>
      <c r="P261" s="290"/>
      <c r="Q261" s="290"/>
      <c r="R261" s="290"/>
      <c r="S261" s="290"/>
      <c r="T261" s="290"/>
      <c r="U261" s="290"/>
      <c r="V261" s="290"/>
      <c r="W261" s="290"/>
      <c r="X261" s="290"/>
      <c r="Y261" s="290"/>
      <c r="Z261" s="290"/>
    </row>
    <row r="262" spans="1:26" ht="12.75" customHeight="1">
      <c r="A262" s="290"/>
      <c r="B262" s="290"/>
      <c r="C262" s="290"/>
      <c r="D262" s="290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  <c r="P262" s="290"/>
      <c r="Q262" s="290"/>
      <c r="R262" s="290"/>
      <c r="S262" s="290"/>
      <c r="T262" s="290"/>
      <c r="U262" s="290"/>
      <c r="V262" s="290"/>
      <c r="W262" s="290"/>
      <c r="X262" s="290"/>
      <c r="Y262" s="290"/>
      <c r="Z262" s="290"/>
    </row>
    <row r="263" spans="1:26" ht="12.75" customHeight="1">
      <c r="A263" s="290"/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  <c r="O263" s="290"/>
      <c r="P263" s="290"/>
      <c r="Q263" s="290"/>
      <c r="R263" s="290"/>
      <c r="S263" s="290"/>
      <c r="T263" s="290"/>
      <c r="U263" s="290"/>
      <c r="V263" s="290"/>
      <c r="W263" s="290"/>
      <c r="X263" s="290"/>
      <c r="Y263" s="290"/>
      <c r="Z263" s="290"/>
    </row>
    <row r="264" spans="1:26" ht="12.75" customHeight="1">
      <c r="A264" s="290"/>
      <c r="B264" s="290"/>
      <c r="C264" s="290"/>
      <c r="D264" s="290"/>
      <c r="E264" s="290"/>
      <c r="F264" s="290"/>
      <c r="G264" s="290"/>
      <c r="H264" s="290"/>
      <c r="I264" s="290"/>
      <c r="J264" s="290"/>
      <c r="K264" s="290"/>
      <c r="L264" s="290"/>
      <c r="M264" s="290"/>
      <c r="N264" s="290"/>
      <c r="O264" s="290"/>
      <c r="P264" s="290"/>
      <c r="Q264" s="290"/>
      <c r="R264" s="290"/>
      <c r="S264" s="290"/>
      <c r="T264" s="290"/>
      <c r="U264" s="290"/>
      <c r="V264" s="290"/>
      <c r="W264" s="290"/>
      <c r="X264" s="290"/>
      <c r="Y264" s="290"/>
      <c r="Z264" s="290"/>
    </row>
    <row r="265" spans="1:26" ht="12.75" customHeight="1">
      <c r="A265" s="290"/>
      <c r="B265" s="290"/>
      <c r="C265" s="290"/>
      <c r="D265" s="290"/>
      <c r="E265" s="290"/>
      <c r="F265" s="290"/>
      <c r="G265" s="290"/>
      <c r="H265" s="290"/>
      <c r="I265" s="290"/>
      <c r="J265" s="290"/>
      <c r="K265" s="290"/>
      <c r="L265" s="290"/>
      <c r="M265" s="290"/>
      <c r="N265" s="290"/>
      <c r="O265" s="290"/>
      <c r="P265" s="290"/>
      <c r="Q265" s="290"/>
      <c r="R265" s="290"/>
      <c r="S265" s="290"/>
      <c r="T265" s="290"/>
      <c r="U265" s="290"/>
      <c r="V265" s="290"/>
      <c r="W265" s="290"/>
      <c r="X265" s="290"/>
      <c r="Y265" s="290"/>
      <c r="Z265" s="290"/>
    </row>
    <row r="266" spans="1:26" ht="12.75" customHeight="1">
      <c r="A266" s="290"/>
      <c r="B266" s="290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  <c r="O266" s="290"/>
      <c r="P266" s="290"/>
      <c r="Q266" s="290"/>
      <c r="R266" s="290"/>
      <c r="S266" s="290"/>
      <c r="T266" s="290"/>
      <c r="U266" s="290"/>
      <c r="V266" s="290"/>
      <c r="W266" s="290"/>
      <c r="X266" s="290"/>
      <c r="Y266" s="290"/>
      <c r="Z266" s="290"/>
    </row>
    <row r="267" spans="1:26" ht="12.75" customHeight="1">
      <c r="A267" s="290"/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  <c r="Q267" s="290"/>
      <c r="R267" s="290"/>
      <c r="S267" s="290"/>
      <c r="T267" s="290"/>
      <c r="U267" s="290"/>
      <c r="V267" s="290"/>
      <c r="W267" s="290"/>
      <c r="X267" s="290"/>
      <c r="Y267" s="290"/>
      <c r="Z267" s="290"/>
    </row>
    <row r="268" spans="1:26" ht="12.75" customHeight="1">
      <c r="A268" s="290"/>
      <c r="B268" s="290"/>
      <c r="C268" s="290"/>
      <c r="D268" s="290"/>
      <c r="E268" s="290"/>
      <c r="F268" s="290"/>
      <c r="G268" s="290"/>
      <c r="H268" s="290"/>
      <c r="I268" s="290"/>
      <c r="J268" s="290"/>
      <c r="K268" s="290"/>
      <c r="L268" s="290"/>
      <c r="M268" s="290"/>
      <c r="N268" s="290"/>
      <c r="O268" s="290"/>
      <c r="P268" s="290"/>
      <c r="Q268" s="290"/>
      <c r="R268" s="290"/>
      <c r="S268" s="290"/>
      <c r="T268" s="290"/>
      <c r="U268" s="290"/>
      <c r="V268" s="290"/>
      <c r="W268" s="290"/>
      <c r="X268" s="290"/>
      <c r="Y268" s="290"/>
      <c r="Z268" s="290"/>
    </row>
    <row r="269" spans="1:26" ht="12.75" customHeight="1">
      <c r="A269" s="290"/>
      <c r="B269" s="290"/>
      <c r="C269" s="290"/>
      <c r="D269" s="290"/>
      <c r="E269" s="290"/>
      <c r="F269" s="290"/>
      <c r="G269" s="290"/>
      <c r="H269" s="290"/>
      <c r="I269" s="290"/>
      <c r="J269" s="290"/>
      <c r="K269" s="290"/>
      <c r="L269" s="290"/>
      <c r="M269" s="290"/>
      <c r="N269" s="290"/>
      <c r="O269" s="290"/>
      <c r="P269" s="290"/>
      <c r="Q269" s="290"/>
      <c r="R269" s="290"/>
      <c r="S269" s="290"/>
      <c r="T269" s="290"/>
      <c r="U269" s="290"/>
      <c r="V269" s="290"/>
      <c r="W269" s="290"/>
      <c r="X269" s="290"/>
      <c r="Y269" s="290"/>
      <c r="Z269" s="290"/>
    </row>
    <row r="270" spans="1:26" ht="12.75" customHeight="1">
      <c r="A270" s="290"/>
      <c r="B270" s="290"/>
      <c r="C270" s="290"/>
      <c r="D270" s="290"/>
      <c r="E270" s="290"/>
      <c r="F270" s="290"/>
      <c r="G270" s="290"/>
      <c r="H270" s="290"/>
      <c r="I270" s="290"/>
      <c r="J270" s="290"/>
      <c r="K270" s="290"/>
      <c r="L270" s="290"/>
      <c r="M270" s="290"/>
      <c r="N270" s="290"/>
      <c r="O270" s="290"/>
      <c r="P270" s="290"/>
      <c r="Q270" s="290"/>
      <c r="R270" s="290"/>
      <c r="S270" s="290"/>
      <c r="T270" s="290"/>
      <c r="U270" s="290"/>
      <c r="V270" s="290"/>
      <c r="W270" s="290"/>
      <c r="X270" s="290"/>
      <c r="Y270" s="290"/>
      <c r="Z270" s="290"/>
    </row>
    <row r="271" spans="1:26" ht="12.75" customHeight="1">
      <c r="A271" s="290"/>
      <c r="B271" s="290"/>
      <c r="C271" s="290"/>
      <c r="D271" s="290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  <c r="P271" s="290"/>
      <c r="Q271" s="290"/>
      <c r="R271" s="290"/>
      <c r="S271" s="290"/>
      <c r="T271" s="290"/>
      <c r="U271" s="290"/>
      <c r="V271" s="290"/>
      <c r="W271" s="290"/>
      <c r="X271" s="290"/>
      <c r="Y271" s="290"/>
      <c r="Z271" s="290"/>
    </row>
    <row r="272" spans="1:26" ht="12.75" customHeight="1">
      <c r="A272" s="290"/>
      <c r="B272" s="290"/>
      <c r="C272" s="290"/>
      <c r="D272" s="290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  <c r="P272" s="290"/>
      <c r="Q272" s="290"/>
      <c r="R272" s="290"/>
      <c r="S272" s="290"/>
      <c r="T272" s="290"/>
      <c r="U272" s="290"/>
      <c r="V272" s="290"/>
      <c r="W272" s="290"/>
      <c r="X272" s="290"/>
      <c r="Y272" s="290"/>
      <c r="Z272" s="290"/>
    </row>
    <row r="273" spans="1:26" ht="12.75" customHeight="1">
      <c r="A273" s="290"/>
      <c r="B273" s="290"/>
      <c r="C273" s="290"/>
      <c r="D273" s="290"/>
      <c r="E273" s="290"/>
      <c r="F273" s="290"/>
      <c r="G273" s="290"/>
      <c r="H273" s="290"/>
      <c r="I273" s="290"/>
      <c r="J273" s="290"/>
      <c r="K273" s="290"/>
      <c r="L273" s="290"/>
      <c r="M273" s="290"/>
      <c r="N273" s="290"/>
      <c r="O273" s="290"/>
      <c r="P273" s="290"/>
      <c r="Q273" s="290"/>
      <c r="R273" s="290"/>
      <c r="S273" s="290"/>
      <c r="T273" s="290"/>
      <c r="U273" s="290"/>
      <c r="V273" s="290"/>
      <c r="W273" s="290"/>
      <c r="X273" s="290"/>
      <c r="Y273" s="290"/>
      <c r="Z273" s="290"/>
    </row>
    <row r="274" spans="1:26" ht="12.75" customHeight="1">
      <c r="A274" s="290"/>
      <c r="B274" s="290"/>
      <c r="C274" s="290"/>
      <c r="D274" s="290"/>
      <c r="E274" s="290"/>
      <c r="F274" s="290"/>
      <c r="G274" s="290"/>
      <c r="H274" s="290"/>
      <c r="I274" s="290"/>
      <c r="J274" s="290"/>
      <c r="K274" s="290"/>
      <c r="L274" s="290"/>
      <c r="M274" s="290"/>
      <c r="N274" s="290"/>
      <c r="O274" s="290"/>
      <c r="P274" s="290"/>
      <c r="Q274" s="290"/>
      <c r="R274" s="290"/>
      <c r="S274" s="290"/>
      <c r="T274" s="290"/>
      <c r="U274" s="290"/>
      <c r="V274" s="290"/>
      <c r="W274" s="290"/>
      <c r="X274" s="290"/>
      <c r="Y274" s="290"/>
      <c r="Z274" s="290"/>
    </row>
    <row r="275" spans="1:26" ht="12.75" customHeight="1">
      <c r="A275" s="290"/>
      <c r="B275" s="290"/>
      <c r="C275" s="290"/>
      <c r="D275" s="290"/>
      <c r="E275" s="290"/>
      <c r="F275" s="290"/>
      <c r="G275" s="290"/>
      <c r="H275" s="290"/>
      <c r="I275" s="290"/>
      <c r="J275" s="290"/>
      <c r="K275" s="290"/>
      <c r="L275" s="290"/>
      <c r="M275" s="290"/>
      <c r="N275" s="290"/>
      <c r="O275" s="290"/>
      <c r="P275" s="290"/>
      <c r="Q275" s="290"/>
      <c r="R275" s="290"/>
      <c r="S275" s="290"/>
      <c r="T275" s="290"/>
      <c r="U275" s="290"/>
      <c r="V275" s="290"/>
      <c r="W275" s="290"/>
      <c r="X275" s="290"/>
      <c r="Y275" s="290"/>
      <c r="Z275" s="290"/>
    </row>
    <row r="276" spans="1:26" ht="12.75" customHeight="1">
      <c r="A276" s="290"/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  <c r="Q276" s="290"/>
      <c r="R276" s="290"/>
      <c r="S276" s="290"/>
      <c r="T276" s="290"/>
      <c r="U276" s="290"/>
      <c r="V276" s="290"/>
      <c r="W276" s="290"/>
      <c r="X276" s="290"/>
      <c r="Y276" s="290"/>
      <c r="Z276" s="290"/>
    </row>
    <row r="277" spans="1:26" ht="12.75" customHeight="1">
      <c r="A277" s="290"/>
      <c r="B277" s="290"/>
      <c r="C277" s="290"/>
      <c r="D277" s="290"/>
      <c r="E277" s="290"/>
      <c r="F277" s="290"/>
      <c r="G277" s="290"/>
      <c r="H277" s="290"/>
      <c r="I277" s="290"/>
      <c r="J277" s="290"/>
      <c r="K277" s="290"/>
      <c r="L277" s="290"/>
      <c r="M277" s="290"/>
      <c r="N277" s="290"/>
      <c r="O277" s="290"/>
      <c r="P277" s="290"/>
      <c r="Q277" s="290"/>
      <c r="R277" s="290"/>
      <c r="S277" s="290"/>
      <c r="T277" s="290"/>
      <c r="U277" s="290"/>
      <c r="V277" s="290"/>
      <c r="W277" s="290"/>
      <c r="X277" s="290"/>
      <c r="Y277" s="290"/>
      <c r="Z277" s="290"/>
    </row>
    <row r="278" spans="1:26" ht="12.75" customHeight="1">
      <c r="A278" s="290"/>
      <c r="B278" s="290"/>
      <c r="C278" s="290"/>
      <c r="D278" s="290"/>
      <c r="E278" s="290"/>
      <c r="F278" s="290"/>
      <c r="G278" s="290"/>
      <c r="H278" s="290"/>
      <c r="I278" s="290"/>
      <c r="J278" s="290"/>
      <c r="K278" s="290"/>
      <c r="L278" s="290"/>
      <c r="M278" s="290"/>
      <c r="N278" s="290"/>
      <c r="O278" s="290"/>
      <c r="P278" s="290"/>
      <c r="Q278" s="290"/>
      <c r="R278" s="290"/>
      <c r="S278" s="290"/>
      <c r="T278" s="290"/>
      <c r="U278" s="290"/>
      <c r="V278" s="290"/>
      <c r="W278" s="290"/>
      <c r="X278" s="290"/>
      <c r="Y278" s="290"/>
      <c r="Z278" s="290"/>
    </row>
    <row r="279" spans="1:26" ht="12.75" customHeight="1">
      <c r="A279" s="290"/>
      <c r="B279" s="290"/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  <c r="O279" s="290"/>
      <c r="P279" s="290"/>
      <c r="Q279" s="290"/>
      <c r="R279" s="290"/>
      <c r="S279" s="290"/>
      <c r="T279" s="290"/>
      <c r="U279" s="290"/>
      <c r="V279" s="290"/>
      <c r="W279" s="290"/>
      <c r="X279" s="290"/>
      <c r="Y279" s="290"/>
      <c r="Z279" s="290"/>
    </row>
    <row r="280" spans="1:26" ht="12.75" customHeight="1">
      <c r="A280" s="290"/>
      <c r="B280" s="290"/>
      <c r="C280" s="290"/>
      <c r="D280" s="290"/>
      <c r="E280" s="290"/>
      <c r="F280" s="290"/>
      <c r="G280" s="290"/>
      <c r="H280" s="290"/>
      <c r="I280" s="290"/>
      <c r="J280" s="290"/>
      <c r="K280" s="290"/>
      <c r="L280" s="290"/>
      <c r="M280" s="290"/>
      <c r="N280" s="290"/>
      <c r="O280" s="290"/>
      <c r="P280" s="290"/>
      <c r="Q280" s="290"/>
      <c r="R280" s="290"/>
      <c r="S280" s="290"/>
      <c r="T280" s="290"/>
      <c r="U280" s="290"/>
      <c r="V280" s="290"/>
      <c r="W280" s="290"/>
      <c r="X280" s="290"/>
      <c r="Y280" s="290"/>
      <c r="Z280" s="290"/>
    </row>
    <row r="281" spans="1:26" ht="12.75" customHeight="1">
      <c r="A281" s="290"/>
      <c r="B281" s="290"/>
      <c r="C281" s="290"/>
      <c r="D281" s="290"/>
      <c r="E281" s="290"/>
      <c r="F281" s="290"/>
      <c r="G281" s="290"/>
      <c r="H281" s="290"/>
      <c r="I281" s="290"/>
      <c r="J281" s="290"/>
      <c r="K281" s="290"/>
      <c r="L281" s="290"/>
      <c r="M281" s="290"/>
      <c r="N281" s="290"/>
      <c r="O281" s="290"/>
      <c r="P281" s="290"/>
      <c r="Q281" s="290"/>
      <c r="R281" s="290"/>
      <c r="S281" s="290"/>
      <c r="T281" s="290"/>
      <c r="U281" s="290"/>
      <c r="V281" s="290"/>
      <c r="W281" s="290"/>
      <c r="X281" s="290"/>
      <c r="Y281" s="290"/>
      <c r="Z281" s="290"/>
    </row>
    <row r="282" spans="1:26" ht="12.75" customHeight="1">
      <c r="A282" s="290"/>
      <c r="B282" s="290"/>
      <c r="C282" s="290"/>
      <c r="D282" s="290"/>
      <c r="E282" s="290"/>
      <c r="F282" s="290"/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  <c r="X282" s="290"/>
      <c r="Y282" s="290"/>
      <c r="Z282" s="290"/>
    </row>
    <row r="283" spans="1:26" ht="12.75" customHeight="1">
      <c r="A283" s="290"/>
      <c r="B283" s="290"/>
      <c r="C283" s="290"/>
      <c r="D283" s="290"/>
      <c r="E283" s="290"/>
      <c r="F283" s="290"/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  <c r="X283" s="290"/>
      <c r="Y283" s="290"/>
      <c r="Z283" s="290"/>
    </row>
    <row r="284" spans="1:26" ht="12.75" customHeight="1">
      <c r="A284" s="290"/>
      <c r="B284" s="290"/>
      <c r="C284" s="290"/>
      <c r="D284" s="290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  <c r="X284" s="290"/>
      <c r="Y284" s="290"/>
      <c r="Z284" s="290"/>
    </row>
    <row r="285" spans="1:26" ht="12.75" customHeight="1">
      <c r="A285" s="290"/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  <c r="X285" s="290"/>
      <c r="Y285" s="290"/>
      <c r="Z285" s="290"/>
    </row>
    <row r="286" spans="1:26" ht="12.75" customHeight="1">
      <c r="A286" s="290"/>
      <c r="B286" s="290"/>
      <c r="C286" s="290"/>
      <c r="D286" s="290"/>
      <c r="E286" s="290"/>
      <c r="F286" s="290"/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  <c r="X286" s="290"/>
      <c r="Y286" s="290"/>
      <c r="Z286" s="290"/>
    </row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P57:P58"/>
    <mergeCell ref="D58:E58"/>
    <mergeCell ref="B2:E2"/>
    <mergeCell ref="B10:B11"/>
    <mergeCell ref="C10:C11"/>
    <mergeCell ref="E10:E11"/>
    <mergeCell ref="F10:O10"/>
    <mergeCell ref="B28:E28"/>
    <mergeCell ref="B29:P29"/>
    <mergeCell ref="B32:E32"/>
    <mergeCell ref="B33:B34"/>
    <mergeCell ref="C33:D34"/>
    <mergeCell ref="B35:B36"/>
    <mergeCell ref="C35:D36"/>
    <mergeCell ref="C37:D37"/>
    <mergeCell ref="B38:B39"/>
    <mergeCell ref="Q13:Q14"/>
    <mergeCell ref="C15:E15"/>
    <mergeCell ref="Q19:Q22"/>
    <mergeCell ref="C24:D24"/>
    <mergeCell ref="X10:Y10"/>
    <mergeCell ref="F11:G11"/>
    <mergeCell ref="H11:I11"/>
    <mergeCell ref="J11:K11"/>
    <mergeCell ref="L11:M11"/>
    <mergeCell ref="N11:O11"/>
    <mergeCell ref="S11:V11"/>
    <mergeCell ref="P10:P11"/>
    <mergeCell ref="C38:D39"/>
    <mergeCell ref="C41:D41"/>
    <mergeCell ref="B50:B51"/>
    <mergeCell ref="C50:D51"/>
    <mergeCell ref="C42:D42"/>
    <mergeCell ref="C43:D43"/>
    <mergeCell ref="C45:D45"/>
    <mergeCell ref="C47:D47"/>
    <mergeCell ref="B48:B49"/>
    <mergeCell ref="C48:D49"/>
    <mergeCell ref="C40:D40"/>
    <mergeCell ref="C46:D46"/>
    <mergeCell ref="B54:E54"/>
    <mergeCell ref="B55:E55"/>
    <mergeCell ref="D57:E57"/>
    <mergeCell ref="B56:E56"/>
    <mergeCell ref="C68:E6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B57:B58"/>
    <mergeCell ref="C57:C58"/>
    <mergeCell ref="B69:E69"/>
    <mergeCell ref="C70:D70"/>
    <mergeCell ref="F73:O73"/>
    <mergeCell ref="F74:G74"/>
    <mergeCell ref="H74:I74"/>
    <mergeCell ref="J74:K74"/>
    <mergeCell ref="L74:M74"/>
    <mergeCell ref="N74:O74"/>
  </mergeCells>
  <conditionalFormatting sqref="E76 C78:D78">
    <cfRule type="cellIs" dxfId="196" priority="7" operator="greaterThan">
      <formula>0</formula>
    </cfRule>
  </conditionalFormatting>
  <conditionalFormatting sqref="V13">
    <cfRule type="cellIs" dxfId="195" priority="8" operator="lessThan">
      <formula>$U$13</formula>
    </cfRule>
  </conditionalFormatting>
  <conditionalFormatting sqref="V14">
    <cfRule type="cellIs" dxfId="194" priority="9" operator="lessThan">
      <formula>$U$14</formula>
    </cfRule>
  </conditionalFormatting>
  <conditionalFormatting sqref="V16">
    <cfRule type="cellIs" dxfId="193" priority="10" operator="lessThan">
      <formula>$U$16</formula>
    </cfRule>
  </conditionalFormatting>
  <conditionalFormatting sqref="F52:O52">
    <cfRule type="cellIs" dxfId="192" priority="11" operator="lessThan">
      <formula>$F$44/2</formula>
    </cfRule>
  </conditionalFormatting>
  <conditionalFormatting sqref="P55">
    <cfRule type="cellIs" dxfId="191" priority="12" operator="lessThan">
      <formula>#REF!</formula>
    </cfRule>
  </conditionalFormatting>
  <conditionalFormatting sqref="P55">
    <cfRule type="cellIs" dxfId="190" priority="13" operator="greaterThan">
      <formula>#REF!</formula>
    </cfRule>
  </conditionalFormatting>
  <conditionalFormatting sqref="H74">
    <cfRule type="cellIs" dxfId="189" priority="18" operator="greaterThan">
      <formula>$H$74</formula>
    </cfRule>
  </conditionalFormatting>
  <conditionalFormatting sqref="N54:O54">
    <cfRule type="cellIs" dxfId="188" priority="35" operator="lessThan">
      <formula>#REF!</formula>
    </cfRule>
  </conditionalFormatting>
  <conditionalFormatting sqref="N54:O54">
    <cfRule type="cellIs" dxfId="187" priority="36" operator="greaterThan">
      <formula>#REF!</formula>
    </cfRule>
  </conditionalFormatting>
  <conditionalFormatting sqref="H53">
    <cfRule type="cellIs" dxfId="186" priority="37" operator="lessThan">
      <formula>$H$54</formula>
    </cfRule>
  </conditionalFormatting>
  <conditionalFormatting sqref="H53">
    <cfRule type="cellIs" dxfId="185" priority="38" operator="greaterThan">
      <formula>$H$54</formula>
    </cfRule>
  </conditionalFormatting>
  <conditionalFormatting sqref="I53">
    <cfRule type="cellIs" dxfId="184" priority="39" operator="lessThan">
      <formula>$I$54</formula>
    </cfRule>
  </conditionalFormatting>
  <conditionalFormatting sqref="I53">
    <cfRule type="cellIs" dxfId="183" priority="40" operator="greaterThan">
      <formula>$I$54</formula>
    </cfRule>
  </conditionalFormatting>
  <conditionalFormatting sqref="J53">
    <cfRule type="cellIs" dxfId="182" priority="41" operator="lessThan">
      <formula>$J$54</formula>
    </cfRule>
  </conditionalFormatting>
  <conditionalFormatting sqref="J53">
    <cfRule type="cellIs" dxfId="181" priority="42" operator="greaterThan">
      <formula>$J$54</formula>
    </cfRule>
  </conditionalFormatting>
  <conditionalFormatting sqref="K53">
    <cfRule type="cellIs" dxfId="180" priority="43" operator="lessThan">
      <formula>$K$54</formula>
    </cfRule>
  </conditionalFormatting>
  <conditionalFormatting sqref="K53">
    <cfRule type="cellIs" dxfId="179" priority="44" operator="greaterThan">
      <formula>$K$54</formula>
    </cfRule>
  </conditionalFormatting>
  <conditionalFormatting sqref="L53">
    <cfRule type="cellIs" dxfId="178" priority="45" operator="lessThan">
      <formula>$L$54</formula>
    </cfRule>
  </conditionalFormatting>
  <conditionalFormatting sqref="L53">
    <cfRule type="cellIs" dxfId="177" priority="46" operator="greaterThan">
      <formula>$L$54</formula>
    </cfRule>
  </conditionalFormatting>
  <conditionalFormatting sqref="M53">
    <cfRule type="cellIs" dxfId="176" priority="47" operator="lessThan">
      <formula>$M$54</formula>
    </cfRule>
  </conditionalFormatting>
  <conditionalFormatting sqref="M53">
    <cfRule type="cellIs" dxfId="175" priority="48" operator="greaterThan">
      <formula>$M$54</formula>
    </cfRule>
  </conditionalFormatting>
  <conditionalFormatting sqref="N53">
    <cfRule type="cellIs" dxfId="174" priority="49" operator="lessThan">
      <formula>$N$54</formula>
    </cfRule>
  </conditionalFormatting>
  <conditionalFormatting sqref="N53">
    <cfRule type="cellIs" dxfId="173" priority="50" operator="greaterThan">
      <formula>$N$54</formula>
    </cfRule>
  </conditionalFormatting>
  <conditionalFormatting sqref="O53">
    <cfRule type="cellIs" dxfId="172" priority="51" operator="lessThan">
      <formula>$O$54</formula>
    </cfRule>
  </conditionalFormatting>
  <conditionalFormatting sqref="O53">
    <cfRule type="cellIs" dxfId="171" priority="52" operator="greaterThan">
      <formula>$O$54</formula>
    </cfRule>
  </conditionalFormatting>
  <conditionalFormatting sqref="F56:G56">
    <cfRule type="cellIs" dxfId="170" priority="5" operator="notEqual">
      <formula>$F$74</formula>
    </cfRule>
  </conditionalFormatting>
  <conditionalFormatting sqref="H56:I56">
    <cfRule type="cellIs" dxfId="169" priority="4" operator="notEqual">
      <formula>$H$74</formula>
    </cfRule>
  </conditionalFormatting>
  <conditionalFormatting sqref="J56:K56">
    <cfRule type="cellIs" dxfId="168" priority="3" operator="notEqual">
      <formula>$J$74</formula>
    </cfRule>
  </conditionalFormatting>
  <conditionalFormatting sqref="L56:M56">
    <cfRule type="cellIs" dxfId="167" priority="2" operator="notEqual">
      <formula>$L$74</formula>
    </cfRule>
  </conditionalFormatting>
  <conditionalFormatting sqref="N56:O56">
    <cfRule type="cellIs" dxfId="166" priority="1" operator="notEqual">
      <formula>$N$74</formula>
    </cfRule>
  </conditionalFormatting>
  <dataValidations count="4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E33:E43 F55:O55 E45:E51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INFO - 06.04.2023</vt:lpstr>
      <vt:lpstr>TI</vt:lpstr>
      <vt:lpstr>TR</vt:lpstr>
      <vt:lpstr>TA</vt:lpstr>
      <vt:lpstr>TE</vt:lpstr>
      <vt:lpstr>TL</vt:lpstr>
      <vt:lpstr>ZSZ s</vt:lpstr>
      <vt:lpstr>ZSZ b</vt:lpstr>
      <vt:lpstr>TP</vt:lpstr>
      <vt:lpstr>TS</vt:lpstr>
      <vt:lpstr>TM</vt:lpstr>
      <vt:lpstr>TF</vt:lpstr>
      <vt:lpstr>SB m</vt:lpstr>
      <vt:lpstr>SB w</vt:lpstr>
      <vt:lpstr>SB f</vt:lpstr>
      <vt:lpstr>ZSZ k - nie planowany</vt:lpstr>
      <vt:lpstr>INF.03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ZST Strzyżów</cp:lastModifiedBy>
  <cp:lastPrinted>2022-08-22T09:19:44Z</cp:lastPrinted>
  <dcterms:created xsi:type="dcterms:W3CDTF">2019-04-10T06:26:10Z</dcterms:created>
  <dcterms:modified xsi:type="dcterms:W3CDTF">2024-04-08T11:13:48Z</dcterms:modified>
</cp:coreProperties>
</file>